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1-63\"/>
    </mc:Choice>
  </mc:AlternateContent>
  <bookViews>
    <workbookView xWindow="0" yWindow="0" windowWidth="20490" windowHeight="7800" activeTab="2"/>
  </bookViews>
  <sheets>
    <sheet name="Config" sheetId="1" r:id="rId1"/>
    <sheet name="Behavior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G12" i="3" l="1"/>
  <c r="H12" i="3" s="1"/>
  <c r="F12" i="3"/>
  <c r="G11" i="3"/>
  <c r="H11" i="3" s="1"/>
  <c r="F11" i="3"/>
  <c r="G10" i="3"/>
  <c r="H10" i="3" s="1"/>
  <c r="F10" i="3"/>
  <c r="D10" i="3"/>
  <c r="C10" i="3"/>
  <c r="B10" i="3"/>
  <c r="G9" i="3"/>
  <c r="H9" i="3" s="1"/>
  <c r="F9" i="3"/>
  <c r="D9" i="3"/>
  <c r="C9" i="3"/>
  <c r="B9" i="3"/>
  <c r="G8" i="3"/>
  <c r="H8" i="3" s="1"/>
  <c r="F8" i="3"/>
  <c r="D8" i="3"/>
  <c r="C8" i="3"/>
  <c r="B8" i="3"/>
  <c r="G7" i="3"/>
  <c r="H7" i="3" s="1"/>
  <c r="F7" i="3"/>
  <c r="C7" i="3"/>
  <c r="D7" i="3" s="1"/>
  <c r="B7" i="3"/>
  <c r="G6" i="3"/>
  <c r="H6" i="3" s="1"/>
  <c r="F6" i="3"/>
  <c r="B6" i="3"/>
  <c r="D6" i="3" s="1"/>
  <c r="A2" i="3"/>
  <c r="A1" i="3"/>
  <c r="F5" i="2"/>
  <c r="E25" i="3" s="1"/>
  <c r="F2" i="2"/>
  <c r="D2" i="2"/>
  <c r="A2" i="2"/>
  <c r="I19" i="3" l="1"/>
  <c r="K19" i="3" s="1"/>
  <c r="I18" i="3"/>
  <c r="K18" i="3" s="1"/>
  <c r="I16" i="3"/>
  <c r="K16" i="3" s="1"/>
  <c r="I20" i="3"/>
  <c r="K20" i="3" s="1"/>
  <c r="I17" i="3"/>
  <c r="K17" i="3" s="1"/>
  <c r="K21" i="3" l="1"/>
  <c r="G24" i="3" l="1"/>
  <c r="E24" i="3"/>
  <c r="I25" i="3" l="1"/>
  <c r="G5" i="2"/>
</calcChain>
</file>

<file path=xl/sharedStrings.xml><?xml version="1.0" encoding="utf-8"?>
<sst xmlns="http://schemas.openxmlformats.org/spreadsheetml/2006/main" count="162" uniqueCount="149">
  <si>
    <t xml:space="preserve">              แบบประเมินองค์ประกอบที่ ๒  ด้านพฤติกรรมการปฏิบัติราชการของคณะวิทยาศาสตร์และเทคโนโลยี</t>
  </si>
  <si>
    <t>ตั้งค่าผู้รับการประเมิน</t>
  </si>
  <si>
    <t>ID</t>
  </si>
  <si>
    <t>Value Name</t>
  </si>
  <si>
    <t>Value</t>
  </si>
  <si>
    <t>ชื่อผู้รับการประเมิน</t>
  </si>
  <si>
    <t>นาย/นาง/นางสาว.....</t>
  </si>
  <si>
    <t>คะแนนเต็ม  ๓๐ %</t>
  </si>
  <si>
    <t>ตำแหน่งผู้รับการประเมิน</t>
  </si>
  <si>
    <t>คะแนนที่ได้</t>
  </si>
  <si>
    <t>ผู้ช่วยศาสตราจารย์</t>
  </si>
  <si>
    <t>ประเภทตำแหน่ง</t>
  </si>
  <si>
    <t>-</t>
  </si>
  <si>
    <t>ระดับ</t>
  </si>
  <si>
    <t>สมรรถนะหลัก</t>
  </si>
  <si>
    <t>สังกัด</t>
  </si>
  <si>
    <t>สาขา</t>
  </si>
  <si>
    <t>สาขา......</t>
  </si>
  <si>
    <t>สมรรถนะ</t>
  </si>
  <si>
    <t>รอบการประเมิน</t>
  </si>
  <si>
    <t>สมรรถนะเฉพาะงาน</t>
  </si>
  <si>
    <t>ระดับค่าคาดหวัง(ข)</t>
  </si>
  <si>
    <t>ระดับที่แสดงออก(ค)</t>
  </si>
  <si>
    <t>รวม</t>
  </si>
  <si>
    <t>คะแนนที่ได้ ( %)</t>
  </si>
  <si>
    <t>ขั้นตอน</t>
  </si>
  <si>
    <t>สมรรถนะทางการบริหาร(ก)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</si>
  <si>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</si>
  <si>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</si>
  <si>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หลัก(ก)</t>
  </si>
  <si>
    <t>ตัวชี้วัดผลงาน</t>
  </si>
  <si>
    <t>ระบบจะเปลียนเป็นไทยเอง</t>
  </si>
  <si>
    <t>เฉพาะงาน (ก)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</si>
  <si>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</si>
  <si>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</si>
  <si>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</si>
  <si>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ระดับค่าเป้าหมาย</t>
  </si>
  <si>
    <t>๑.ความรับผิดชอบ</t>
  </si>
  <si>
    <t>(ข)ระดับค่าความคาดหวัง</t>
  </si>
  <si>
    <t>(ค)
ระดับที่แสดงออก</t>
  </si>
  <si>
    <t>๑  การคิดวิเคราะห์</t>
  </si>
  <si>
    <t>๑.  สมรรถนะหลัก (ก)</t>
  </si>
  <si>
    <t>๑.๑  ความรับผิดชอบ</t>
  </si>
  <si>
    <t xml:space="preserve">ไม่ต้องประเมินในสมรรถนะนี้ </t>
  </si>
  <si>
    <t>การปฏิบัติหน้าที่ ที่ได้รับ
มอบหมาย</t>
  </si>
  <si>
    <t>แสดงสมรรถนะระดับที่ ๑ 
และงานนั้นประสบผลสำเร็จ</t>
  </si>
  <si>
    <t>แสดงสมรรถนะระดับที่ ๒
และงานนั้นสำเร็จทันตาม
ระยะเวลาที่กำหนด</t>
  </si>
  <si>
    <t>แสดงสมรรถนะระดับที่ ๓ และ
งานนั้นคำนึงถึงประโยชน์
ต่อผู้รับบริการและองค์กร</t>
  </si>
  <si>
    <t>แสดงสมรรถนะระดับที่ ๔ และงาน
นั้นสร้างชื่อเสียงให้กับองค์กร</t>
  </si>
  <si>
    <t>๒.เชี่ยวชาญสร้างสรรค์</t>
  </si>
  <si>
    <t>๑.๒ 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</si>
  <si>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</si>
  <si>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๑ และ
มีความรู้ในวิชาการและเทคโนโลยี
ใหม่ๆในสาขาอาชีพของตน</t>
  </si>
  <si>
    <t>แสดงสมรรถนะระดับที่ ๒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</si>
  <si>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๓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</si>
  <si>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๔ และสนับสนุนการทำงานของคนในสถาบันอุดมศึกษาที่เน้นความเชี่ยวชาญในวิทยาการด้านต่างๆ</t>
  </si>
  <si>
    <t>๑.๓  คุณธรรมและจริยธรรม</t>
  </si>
  <si>
    <t>๒  ความเข้าใจองค์กรและระบบราชการ</t>
  </si>
  <si>
    <t>มีความสุจริต</t>
  </si>
  <si>
    <t>แสดงสมรรถนะระดับที่ ๑ และ
มีสัจจะเชื่อถือได้</t>
  </si>
  <si>
    <t>แสดงสมรรถนะระดับที่ ๒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</si>
  <si>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๒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</si>
  <si>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๒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</si>
  <si>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๑.๔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</si>
  <si>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</si>
  <si>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๑ และ
เขียนรายงานองค์ความรู้ที่ได้รับ
จากการอบรม สัมมนา ดูงาน</t>
  </si>
  <si>
    <t>แสดงสมรรถนะระดับที่ ๒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</si>
  <si>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๓ และ
สร้างนวัตกรรมใหม่ให้เกิดขึ้นและ
นำไปเผยแพร่</t>
  </si>
  <si>
    <t>แสดงสมรรถนะระดับที่ ๔ และติดตาม
ประเมินผล</t>
  </si>
  <si>
    <t>๑.๕ ความสามัคคี</t>
  </si>
  <si>
    <t>ทำหน้าที่ของตนในทีมให้สำเร็จ</t>
  </si>
  <si>
    <t xml:space="preserve">แสดงสมรรถนะระดับที่ ๑ และให้
ความร่วมมือในการทำงานกับ
เพื่อน
</t>
  </si>
  <si>
    <t>แสดงสมรรถนะระดับที่ ๒ และ
ประสานความร่วมมือของสมาชิก
ในทีม</t>
  </si>
  <si>
    <t>แสดงสมรรถนะระดับที่ ๓ และ
สนับสนุนช่วยเหลือเพื่อนร่วมทีม
เพื่อให้งานประสบความสำเร็จ</t>
  </si>
  <si>
    <t>แสดงสมรรถนะระดับที่ ๔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</si>
  <si>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>๓.คุณธรรมและจริยธรรม</t>
  </si>
  <si>
    <t xml:space="preserve">ระดับค่าเป้าหมาย </t>
  </si>
  <si>
    <t>๓ การดำเนินการเชิงรุก</t>
  </si>
  <si>
    <t>๔.การพัฒนา</t>
  </si>
  <si>
    <t>๔ การตรวจสอบความถูกต้องตามกระบวนงาน</t>
  </si>
  <si>
    <t>2.  สมรรถนะเฉพาะงาน (ก)</t>
  </si>
  <si>
    <t>๕.ความสามัคคี</t>
  </si>
  <si>
    <t>๕ ความมั่นใจในตนเอง</t>
  </si>
  <si>
    <t xml:space="preserve"> ๒.๑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</si>
  <si>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</si>
  <si>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๑ และเข้าใจความสัมพันธ์ขั้นพื้นฐานของปัญหาหรืองาน</t>
  </si>
  <si>
    <t xml:space="preserve">แสดงสมรรถนะระดับที่ ๒ และเข้าใจความสัมพันธ์ที่ซับซ้อน ของปัญหาหรืองาน      </t>
  </si>
  <si>
    <t xml:space="preserve">แสดงสมรรถนะระดับที่ ๓ และสามารถวิเคราะห์หรือวางแผนงานที่ซับซ้อนได้                     </t>
  </si>
  <si>
    <t xml:space="preserve">แสดงสมรรถนะระดับที่ ๔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</si>
  <si>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๒.๒ ความเข้าใจองค์กรและระบบราชการ</t>
  </si>
  <si>
    <t xml:space="preserve">เข้าใจโครงสร้างองค์กร           </t>
  </si>
  <si>
    <t>แสดงสมรรถนะระดับที่ ๑ และ
เข้าใจความสัมพันธ์เชิงอำนาจที่
ไม่เป็นทางการ</t>
  </si>
  <si>
    <t>แสดงสมรรถนะระดับที่ ๒ และ
เข้าใจวัฒนธรรมองค์กร</t>
  </si>
  <si>
    <t>แสดงสมรรถนะระดับที่ ๓ และเข้าใจความสัมพันธ์ของผู้ที่มีบทบาทสำคัญในองค์กร</t>
  </si>
  <si>
    <t>แสดงสมรรถภาพระดับที่ ๔ และเข้าใจ
พื้นฐานของพฤติกรรมองค์กร</t>
  </si>
  <si>
    <t>๖ ความยืดหยุ่นผ่อนปรน</t>
  </si>
  <si>
    <t>๒.๓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</si>
  <si>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</si>
  <si>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๑ และ
จัดการปัญหาเฉพาะหน้าหรือเหตุ
วิกฤติ</t>
  </si>
  <si>
    <t>แสดงสมรรถนะระดับที่ ๒ และ
เตรียมการล่วงหน้า เพื่อสร้าง
โอกาส หรือหลีกเลี่ยงปัญหา
ระยะสั้น</t>
  </si>
  <si>
    <t>แสดงสมรรถนะระดับที่ ๓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</si>
  <si>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๔ และเตรียมการล่วงหน้า เพื่อสร้างโอกาส หรือหลีกเลี่ยงปัญหาที่อาจเกิดขึ้นในระยะยาว</t>
  </si>
  <si>
    <t>๒.๔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</si>
  <si>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</si>
  <si>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๑ และตรวจทานความถูกต้องของงานที่ตนรับผิดชอบ</t>
  </si>
  <si>
    <t>แสดงสมรรถนะระดับที่ ๒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</si>
  <si>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๓ และตรวจสอบความถูกต้องรวมถึงคุณภาพของข้อมูลหรือโครงการ</t>
  </si>
  <si>
    <t>แสดงสมรรถนะระดับที่ ๔ และพัฒนาระบบการตรวจสอบความถูกต้องของกระบวนงาน</t>
  </si>
  <si>
    <t>๗ การสร้างสัมพันธภาพ</t>
  </si>
  <si>
    <t>๒.๕ ความมั่นใจในตนเอง</t>
  </si>
  <si>
    <t>ปฏิบัติงานได้ตามอำนาจหน้าที่โดยไม่ต้องมีการกำกับดูแล</t>
  </si>
  <si>
    <t>แสดงสมรรถนะระดับที่ ๑ และปฏิบัติงานในหน้าที่อย่างมั่นใจ</t>
  </si>
  <si>
    <t>แสดงสมรรถนะระดับที่ ๒ และมั่นใจในความสามารถของตน</t>
  </si>
  <si>
    <t>แสดงสมรรถนะระดับที่ ๓ และมั่นใจในการทำงานที่ท้าทาย</t>
  </si>
  <si>
    <t>แสดงสมรรถนะระดับที่ ๔ และเต็มใจทำงานที่ท้าทายมากและกล้าแสดงจุดยืนของตน</t>
  </si>
  <si>
    <t>๒.๖ ความยืดหยุ่นผ่อนปรน</t>
  </si>
  <si>
    <t>มีความคล่องตัวในการปฏิบัติงาน</t>
  </si>
  <si>
    <t>แสดงสมรรถนะระดับที่ ๑ และ
ยอมรับความจำเป็นที่จะต้อง
ปรับเปลี่ยน</t>
  </si>
  <si>
    <t>แสดงสมรรถนะระดับที่ ๒ และ
มีวิจารณญาณในการปรับใช้
กฎระเบียบ</t>
  </si>
  <si>
    <t>แสดงสมรรถนะระดับที่ ๓ และ
ปรับเปลี่ยนวิธีการดำเนินงาน</t>
  </si>
  <si>
    <t>แสดงสมรรถนะระดับที่ ๔ และปรับเปลี่ยนแผนกลยุทธ์</t>
  </si>
  <si>
    <t>๒.๗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</si>
  <si>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</si>
  <si>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๑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</si>
  <si>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๒ และ
สร้างหรือรักษาการติดต่อ
สัมพันธ์ทางสังคม</t>
  </si>
  <si>
    <t>แสดงสมรรถนะระดับที่ ๓ และ
สร้างหรือรักษาความสัมพันธ์
ฉันมิตร</t>
  </si>
  <si>
    <t>แสดงสมรรถนะระดับที่ ๔ และรักษา
ความสัมพันธ์ฉันมิตรในระยะยาว</t>
  </si>
  <si>
    <t>เกณฑ์การประเมินสมรรถนะ</t>
  </si>
  <si>
    <t>การประเมิน (ง)</t>
  </si>
  <si>
    <t>จำนวน</t>
  </si>
  <si>
    <t>คูณด้วย</t>
  </si>
  <si>
    <t>คะแนน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</si>
  <si>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psk"/>
      </rPr>
      <t>สูงกว่าหรือเท่ากับ</t>
    </r>
    <r>
      <rPr>
        <sz val="14"/>
        <color rgb="FF000000"/>
        <rFont val="Th sarabunpsk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</si>
  <si>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psk"/>
      </rPr>
      <t xml:space="preserve">ต่ำกว่า </t>
    </r>
    <r>
      <rPr>
        <sz val="14"/>
        <color rgb="FF000000"/>
        <rFont val="Th sarabunpsk"/>
      </rPr>
      <t xml:space="preserve">ระดับค่าคาดหวัง </t>
    </r>
    <r>
      <rPr>
        <b/>
        <sz val="14"/>
        <color rgb="FF000000"/>
        <rFont val="Th sarabunpsk"/>
      </rPr>
      <t xml:space="preserve">๑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</si>
  <si>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psk"/>
      </rPr>
      <t xml:space="preserve">ต่ำกว่า </t>
    </r>
    <r>
      <rPr>
        <sz val="14"/>
        <color rgb="FF000000"/>
        <rFont val="Th sarabunpsk"/>
      </rPr>
      <t xml:space="preserve">ระดับค่าคาดหวัง </t>
    </r>
    <r>
      <rPr>
        <b/>
        <sz val="14"/>
        <color rgb="FF000000"/>
        <rFont val="Th sarabunpsk"/>
      </rPr>
      <t xml:space="preserve">๒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</si>
  <si>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psk"/>
      </rPr>
      <t xml:space="preserve">ต่ำกว่า </t>
    </r>
    <r>
      <rPr>
        <sz val="14"/>
        <color rgb="FF000000"/>
        <rFont val="Th sarabunpsk"/>
      </rPr>
      <t xml:space="preserve">ระดับค่าคาดหวัง </t>
    </r>
    <r>
      <rPr>
        <b/>
        <sz val="14"/>
        <color rgb="FF000000"/>
        <rFont val="Th sarabunpsk"/>
      </rPr>
      <t xml:space="preserve">๓ ระดับ    </t>
    </r>
  </si>
  <si>
    <r>
      <t>กรณี</t>
    </r>
    <r>
      <rPr>
        <sz val="14"/>
        <color rgb="FF000000"/>
        <rFont val="Th sarabunpsk"/>
      </rPr>
      <t xml:space="preserve"> ที่จำนวนสมรรถนะหลัก/สมรรถนะเฉพาะงาน/สมรรถนะทางการบริหาร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psk"/>
      </rPr>
      <t xml:space="preserve">ได้ระดับที่ ๐   </t>
    </r>
  </si>
  <si>
    <r>
      <t xml:space="preserve">ผลรวมคะแนนพฤติกรรมการปฏิบัติราชการ </t>
    </r>
    <r>
      <rPr>
        <sz val="14"/>
        <color rgb="FF000000"/>
        <rFont val="Th sarabunpsk"/>
      </rPr>
      <t>(จ)</t>
    </r>
  </si>
  <si>
    <t>สรุปคะแนนส่วนพฤติกรรมการปฏิบัติราชการ</t>
  </si>
  <si>
    <t xml:space="preserve">= </t>
  </si>
  <si>
    <t>ผลรวมคะแนนพฤติกรรมการปฏิบัติราชการ (จ) x ๕</t>
  </si>
  <si>
    <t>จำนวนสมรรถนะที่ใช้ประเมิน x ๓</t>
  </si>
  <si>
    <t>คะแนนพฤติกรรมรวมคิดเป็น
ร้อยละ ๓๐ ได้เป็น</t>
  </si>
  <si>
    <t>=</t>
  </si>
  <si>
    <t>หมายเหตุ :๑.  *ให้นำคะแนนส่วนนี้ไปไว้ในส่วนที่ ๒ ของแบบประเมินผลการปฏิบัติราชการ องค์ประกอบที่ ๒ ช่องคะแนนรวม</t>
  </si>
  <si>
    <t xml:space="preserve">  ๒.  ในการคำนวณให้ใช้ทศนิยม ๒ ตำแหน่ง</t>
  </si>
  <si>
    <t>ชื่อผู้ประเมิน                                  ผศ.สุธรรม ชุมพร้อมญาติ                              ตำแหน่ง คณบดีคณะวิทยาศาสตร์และเทคโนโลยี</t>
  </si>
  <si>
    <t>ชื่อผู้ประเมิน   ผศ.สุธรรม  ชุมพร้อมญาติ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</si>
  <si>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กันยายน 2562 - 29 กุมภาพันธ์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</si>
</sst>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7">
    <font>
      <sz val="11"/>
      <color rgb="FF000000"/>
      <name val="Tahoma"/>
    </font>
    <font>
      <b/>
      <sz val="15"/>
      <color rgb="FF000000"/>
      <name val="Th sarabunpsk"/>
    </font>
    <font>
      <sz val="11"/>
      <color rgb="FF000000"/>
      <name val="Th sarabunpsk"/>
    </font>
    <font>
      <b/>
      <sz val="14"/>
      <color rgb="FF000000"/>
      <name val="Angsana New"/>
    </font>
    <font>
      <sz val="11"/>
      <name val="Tahoma"/>
    </font>
    <font>
      <sz val="15"/>
      <color rgb="FF000000"/>
      <name val="Th sarabunpsk"/>
    </font>
    <font>
      <sz val="14"/>
      <color rgb="FF000000"/>
      <name val="Angsana New"/>
    </font>
    <font>
      <sz val="15"/>
      <name val="Th sarabunpsk"/>
    </font>
    <font>
      <b/>
      <sz val="14"/>
      <color rgb="FFFF0000"/>
      <name val="Angsana New"/>
    </font>
    <font>
      <b/>
      <sz val="14"/>
      <color rgb="FF000000"/>
      <name val="Th sarabunpsk"/>
    </font>
    <font>
      <b/>
      <sz val="14"/>
      <color rgb="FF0000FF"/>
      <name val="Angsana New"/>
    </font>
    <font>
      <sz val="14"/>
      <color rgb="FF000000"/>
      <name val="Th sarabunpsk"/>
    </font>
    <font>
      <sz val="14"/>
      <color rgb="FF0000FF"/>
      <name val="Angsana New"/>
    </font>
    <font>
      <sz val="14"/>
      <color rgb="FFFF0000"/>
      <name val="Angsana New"/>
    </font>
    <font>
      <b/>
      <sz val="16"/>
      <color rgb="FF000000"/>
      <name val="Th sarabunpsk"/>
    </font>
    <font>
      <sz val="15"/>
      <color rgb="FF0066CC"/>
      <name val="Th sarabunpsk"/>
    </font>
    <font>
      <b/>
      <sz val="15"/>
      <color rgb="FF0066CC"/>
      <name val="Th sarabunpsk"/>
    </font>
    <font>
      <sz val="14"/>
      <color rgb="FFFFFFFF"/>
      <name val="Th sarabunpsk"/>
    </font>
    <font>
      <b/>
      <sz val="18"/>
      <color rgb="FF000000"/>
      <name val="Th sarabunpsk"/>
    </font>
    <font>
      <sz val="11"/>
      <name val="Th sarabunpsk"/>
    </font>
    <font>
      <b/>
      <u/>
      <sz val="14"/>
      <color rgb="FF000000"/>
      <name val="Th sarabunpsk"/>
    </font>
    <font>
      <sz val="14"/>
      <color rgb="FF000000"/>
      <name val="Tahoma"/>
    </font>
    <font>
      <b/>
      <sz val="15"/>
      <name val="TH SarabunIT๙"/>
      <family val="2"/>
    </font>
    <font>
      <sz val="11"/>
      <name val="TH SarabunIT๙"/>
      <family val="2"/>
    </font>
    <font>
      <b/>
      <sz val="15"/>
      <color rgb="FF000000"/>
      <name val="TH SarabunIT๙"/>
      <family val="2"/>
    </font>
    <font>
      <b/>
      <sz val="18"/>
      <name val="TH SarabunIT๙"/>
      <family val="2"/>
    </font>
    <font>
      <sz val="14"/>
      <color rgb="FF000000"/>
      <name val="TH SarabunIT๙"/>
      <family val="2"/>
    </font>
    <font>
      <sz val="13"/>
      <color rgb="FF000000"/>
      <name val="TH SarabunIT๙"/>
      <family val="2"/>
    </font>
    <font>
      <sz val="18"/>
      <name val="TH SarabunIT๙"/>
      <family val="2"/>
    </font>
    <font>
      <b/>
      <sz val="18"/>
      <color rgb="FFFF0000"/>
      <name val="TH SarabunIT๙"/>
      <family val="2"/>
    </font>
    <font>
      <b/>
      <sz val="18"/>
      <color rgb="FF000000"/>
      <name val="TH SarabunIT๙"/>
      <family val="2"/>
    </font>
    <font>
      <sz val="11"/>
      <color rgb="FF000000"/>
      <name val="TH SarabunIT๙"/>
      <family val="2"/>
    </font>
    <font>
      <sz val="15"/>
      <color rgb="FF000000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b/>
      <sz val="16"/>
      <color rgb="FF000000"/>
      <name val="TH SarabunIT๙"/>
      <family val="2"/>
    </font>
    <font>
      <sz val="14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5" fillId="0" borderId="0" xfId="0" applyFont="1" applyAlignment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187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2" fontId="15" fillId="3" borderId="11" xfId="0" applyNumberFormat="1" applyFont="1" applyFill="1" applyBorder="1" applyAlignment="1">
      <alignment horizontal="center" vertical="center"/>
    </xf>
    <xf numFmtId="2" fontId="16" fillId="3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32" fillId="0" borderId="0" xfId="0" applyFont="1" applyAlignment="1"/>
    <xf numFmtId="0" fontId="33" fillId="0" borderId="0" xfId="0" applyFont="1" applyAlignment="1"/>
    <xf numFmtId="0" fontId="24" fillId="0" borderId="0" xfId="0" applyFont="1" applyAlignment="1"/>
    <xf numFmtId="0" fontId="2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5" fillId="0" borderId="7" xfId="0" applyFont="1" applyBorder="1" applyAlignment="1">
      <alignment horizontal="center" vertical="center"/>
    </xf>
    <xf numFmtId="0" fontId="23" fillId="0" borderId="5" xfId="0" applyFont="1" applyBorder="1"/>
    <xf numFmtId="2" fontId="22" fillId="3" borderId="3" xfId="0" applyNumberFormat="1" applyFont="1" applyFill="1" applyBorder="1" applyAlignment="1">
      <alignment horizontal="center" vertical="center"/>
    </xf>
    <xf numFmtId="0" fontId="23" fillId="0" borderId="8" xfId="0" applyFont="1" applyBorder="1"/>
    <xf numFmtId="0" fontId="24" fillId="0" borderId="7" xfId="0" applyFont="1" applyBorder="1" applyAlignment="1">
      <alignment horizontal="left" vertical="top"/>
    </xf>
    <xf numFmtId="0" fontId="23" fillId="0" borderId="4" xfId="0" applyFont="1" applyBorder="1"/>
    <xf numFmtId="0" fontId="24" fillId="0" borderId="0" xfId="0" applyFont="1" applyAlignment="1">
      <alignment horizontal="center"/>
    </xf>
    <xf numFmtId="0" fontId="31" fillId="0" borderId="0" xfId="0" applyFont="1" applyAlignment="1"/>
    <xf numFmtId="0" fontId="24" fillId="0" borderId="7" xfId="0" applyFont="1" applyBorder="1" applyAlignment="1">
      <alignment horizontal="center"/>
    </xf>
    <xf numFmtId="2" fontId="24" fillId="0" borderId="3" xfId="0" applyNumberFormat="1" applyFont="1" applyBorder="1" applyAlignment="1">
      <alignment horizontal="center" vertical="center" wrapText="1"/>
    </xf>
    <xf numFmtId="2" fontId="22" fillId="5" borderId="3" xfId="0" applyNumberFormat="1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/>
    <xf numFmtId="0" fontId="23" fillId="0" borderId="17" xfId="0" applyFont="1" applyBorder="1"/>
    <xf numFmtId="0" fontId="22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10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14" xfId="0" applyFont="1" applyBorder="1"/>
    <xf numFmtId="0" fontId="11" fillId="0" borderId="19" xfId="0" applyFont="1" applyBorder="1" applyAlignment="1">
      <alignment horizontal="left" vertical="center" wrapText="1"/>
    </xf>
    <xf numFmtId="0" fontId="4" fillId="0" borderId="20" xfId="0" applyFont="1" applyBorder="1"/>
    <xf numFmtId="0" fontId="4" fillId="0" borderId="21" xfId="0" applyFont="1" applyBorder="1"/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2" xfId="0" applyFont="1" applyBorder="1"/>
    <xf numFmtId="0" fontId="11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11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1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9" fillId="4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638550" cy="38100"/>
    <xdr:grpSp>
      <xdr:nvGrpSpPr>
        <xdr:cNvPr id="2" name="Shape 2"/>
        <xdr:cNvGrpSpPr/>
      </xdr:nvGrpSpPr>
      <xdr:grpSpPr>
        <a:xfrm>
          <a:off x="3790950" y="6524625"/>
          <a:ext cx="3638550" cy="38100"/>
          <a:chOff x="3526725" y="3780000"/>
          <a:chExt cx="3638550" cy="0"/>
        </a:xfrm>
      </xdr:grpSpPr>
      <xdr:cxnSp macro="">
        <xdr:nvCxnSpPr>
          <xdr:cNvPr id="3" name="Shape 3"/>
          <xdr:cNvCxnSpPr/>
        </xdr:nvCxnSpPr>
        <xdr:spPr>
          <a:xfrm>
            <a:off x="3526725" y="3780000"/>
            <a:ext cx="36385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410075" y="7058025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D12" sqref="D12"/>
    </sheetView>
  </sheetViews>
  <sheetFormatPr defaultColWidth="12.625" defaultRowHeight="15" customHeight="1"/>
  <cols>
    <col min="1" max="1" width="9" customWidth="1"/>
    <col min="2" max="2" width="21.125" customWidth="1"/>
    <col min="3" max="3" width="41.375" customWidth="1"/>
    <col min="4" max="4" width="13.125" customWidth="1"/>
    <col min="5" max="6" width="9" customWidth="1"/>
    <col min="7" max="26" width="8" customWidth="1"/>
  </cols>
  <sheetData>
    <row r="1" spans="1:26" ht="21" customHeight="1">
      <c r="A1" s="63" t="s">
        <v>1</v>
      </c>
      <c r="B1" s="64"/>
      <c r="C1" s="6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 t="s">
        <v>2</v>
      </c>
      <c r="B2" s="3" t="s">
        <v>3</v>
      </c>
      <c r="C2" s="3" t="s">
        <v>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5">
        <v>1</v>
      </c>
      <c r="B3" s="6" t="s">
        <v>5</v>
      </c>
      <c r="C3" s="7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8">
        <v>2</v>
      </c>
      <c r="B4" s="9" t="s">
        <v>8</v>
      </c>
      <c r="C4" s="10" t="s">
        <v>10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8">
        <v>3</v>
      </c>
      <c r="B5" s="9" t="s">
        <v>11</v>
      </c>
      <c r="C5" s="10" t="s">
        <v>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8">
        <v>4</v>
      </c>
      <c r="B6" s="9" t="s">
        <v>13</v>
      </c>
      <c r="C6" s="10" t="s">
        <v>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8">
        <v>5</v>
      </c>
      <c r="B7" s="9" t="s">
        <v>15</v>
      </c>
      <c r="C7" s="10" t="s">
        <v>12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8">
        <v>6</v>
      </c>
      <c r="B8" s="9" t="s">
        <v>16</v>
      </c>
      <c r="C8" s="12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8">
        <v>7</v>
      </c>
      <c r="B9" s="9" t="s">
        <v>19</v>
      </c>
      <c r="C9" s="10" t="s">
        <v>148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14"/>
      <c r="B10" s="15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18" t="s">
        <v>25</v>
      </c>
      <c r="B11" s="19"/>
      <c r="C11" s="2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20">
        <v>1</v>
      </c>
      <c r="B12" s="19" t="s">
        <v>27</v>
      </c>
      <c r="C12" s="2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20">
        <v>2</v>
      </c>
      <c r="B13" s="26" t="s">
        <v>28</v>
      </c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20"/>
      <c r="B14" s="26" t="s">
        <v>31</v>
      </c>
      <c r="C14" s="2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0">
        <v>3</v>
      </c>
      <c r="B15" s="26" t="s">
        <v>33</v>
      </c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0"/>
      <c r="B16" s="26" t="s">
        <v>34</v>
      </c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0">
        <v>4</v>
      </c>
      <c r="B17" s="26" t="s">
        <v>35</v>
      </c>
      <c r="C17" s="2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14"/>
      <c r="B18" s="15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14"/>
      <c r="B19" s="15"/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14"/>
      <c r="B20" s="15"/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14"/>
      <c r="B21" s="15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14"/>
      <c r="B22" s="15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14"/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14"/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14"/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14"/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14"/>
      <c r="B27" s="15"/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14"/>
      <c r="B28" s="15"/>
      <c r="C28" s="1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14"/>
      <c r="B29" s="15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14"/>
      <c r="B30" s="15"/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14"/>
      <c r="B31" s="15"/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14"/>
      <c r="B32" s="15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14"/>
      <c r="B33" s="15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14"/>
      <c r="B34" s="15"/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14"/>
      <c r="B35" s="15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14"/>
      <c r="B36" s="15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14"/>
      <c r="B37" s="15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14"/>
      <c r="B38" s="15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14"/>
      <c r="B39" s="15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14"/>
      <c r="B40" s="15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14"/>
      <c r="B41" s="15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14"/>
      <c r="B42" s="15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14"/>
      <c r="B43" s="15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14"/>
      <c r="B44" s="15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14"/>
      <c r="B45" s="15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14"/>
      <c r="B46" s="15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14"/>
      <c r="B47" s="15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14"/>
      <c r="B48" s="15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14"/>
      <c r="B49" s="15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14"/>
      <c r="B50" s="15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14"/>
      <c r="B51" s="15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14"/>
      <c r="B52" s="15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14"/>
      <c r="B53" s="15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14"/>
      <c r="B54" s="15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14"/>
      <c r="B55" s="15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14"/>
      <c r="B56" s="15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14"/>
      <c r="B57" s="15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14"/>
      <c r="B58" s="15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14"/>
      <c r="B59" s="15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14"/>
      <c r="B60" s="15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14"/>
      <c r="B61" s="15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14"/>
      <c r="B62" s="15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14"/>
      <c r="B63" s="15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14"/>
      <c r="B64" s="15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14"/>
      <c r="B65" s="15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14"/>
      <c r="B66" s="15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14"/>
      <c r="B67" s="15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14"/>
      <c r="B68" s="15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14"/>
      <c r="B69" s="15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14"/>
      <c r="B70" s="15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14"/>
      <c r="B71" s="15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14"/>
      <c r="B72" s="15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14"/>
      <c r="B73" s="15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14"/>
      <c r="B74" s="15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14"/>
      <c r="B75" s="15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14"/>
      <c r="B76" s="15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14"/>
      <c r="B77" s="15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14"/>
      <c r="B78" s="15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14"/>
      <c r="B79" s="15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14"/>
      <c r="B80" s="15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14"/>
      <c r="B81" s="15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14"/>
      <c r="B82" s="15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14"/>
      <c r="B83" s="15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14"/>
      <c r="B84" s="15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14"/>
      <c r="B85" s="15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14"/>
      <c r="B86" s="15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14"/>
      <c r="B87" s="15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14"/>
      <c r="B88" s="15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14"/>
      <c r="B89" s="15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14"/>
      <c r="B90" s="15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14"/>
      <c r="B91" s="15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14"/>
      <c r="B92" s="15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14"/>
      <c r="B93" s="15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14"/>
      <c r="B94" s="15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14"/>
      <c r="B95" s="15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14"/>
      <c r="B96" s="15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14"/>
      <c r="B97" s="15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14"/>
      <c r="B98" s="15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14"/>
      <c r="B99" s="15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14"/>
      <c r="B100" s="15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14"/>
      <c r="B101" s="15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14"/>
      <c r="B102" s="15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14"/>
      <c r="B103" s="15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14"/>
      <c r="B104" s="15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14"/>
      <c r="B105" s="15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14"/>
      <c r="B106" s="15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14"/>
      <c r="B107" s="15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14"/>
      <c r="B108" s="15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14"/>
      <c r="B109" s="15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14"/>
      <c r="B110" s="15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14"/>
      <c r="B111" s="15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14"/>
      <c r="B112" s="15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14"/>
      <c r="B113" s="15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14"/>
      <c r="B114" s="15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14"/>
      <c r="B115" s="15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14"/>
      <c r="B116" s="15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14"/>
      <c r="B117" s="15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14"/>
      <c r="B118" s="15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14"/>
      <c r="B119" s="15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14"/>
      <c r="B120" s="15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14"/>
      <c r="B121" s="15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14"/>
      <c r="B122" s="15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14"/>
      <c r="B123" s="15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14"/>
      <c r="B124" s="15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14"/>
      <c r="B125" s="15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14"/>
      <c r="B126" s="15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14"/>
      <c r="B127" s="15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14"/>
      <c r="B128" s="15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14"/>
      <c r="B129" s="15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14"/>
      <c r="B130" s="15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14"/>
      <c r="B131" s="15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14"/>
      <c r="B132" s="15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14"/>
      <c r="B133" s="15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14"/>
      <c r="B134" s="15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14"/>
      <c r="B135" s="15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14"/>
      <c r="B136" s="15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14"/>
      <c r="B137" s="15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14"/>
      <c r="B138" s="15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14"/>
      <c r="B139" s="15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14"/>
      <c r="B140" s="15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14"/>
      <c r="B141" s="15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14"/>
      <c r="B142" s="15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14"/>
      <c r="B143" s="15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14"/>
      <c r="B144" s="15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14"/>
      <c r="B145" s="15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14"/>
      <c r="B146" s="15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14"/>
      <c r="B147" s="15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14"/>
      <c r="B148" s="15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14"/>
      <c r="B149" s="15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14"/>
      <c r="B150" s="15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14"/>
      <c r="B151" s="15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14"/>
      <c r="B152" s="15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14"/>
      <c r="B153" s="15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14"/>
      <c r="B154" s="15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14"/>
      <c r="B155" s="15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14"/>
      <c r="B156" s="15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14"/>
      <c r="B157" s="15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14"/>
      <c r="B158" s="15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14"/>
      <c r="B159" s="15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14"/>
      <c r="B160" s="15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14"/>
      <c r="B161" s="15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14"/>
      <c r="B162" s="15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14"/>
      <c r="B163" s="15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14"/>
      <c r="B164" s="15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14"/>
      <c r="B165" s="15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14"/>
      <c r="B166" s="15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14"/>
      <c r="B167" s="15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14"/>
      <c r="B168" s="15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14"/>
      <c r="B169" s="15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14"/>
      <c r="B170" s="15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14"/>
      <c r="B171" s="15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14"/>
      <c r="B172" s="15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14"/>
      <c r="B173" s="15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14"/>
      <c r="B174" s="15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14"/>
      <c r="B175" s="15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14"/>
      <c r="B176" s="15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14"/>
      <c r="B177" s="15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14"/>
      <c r="B178" s="15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14"/>
      <c r="B179" s="15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14"/>
      <c r="B180" s="15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14"/>
      <c r="B181" s="15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14"/>
      <c r="B182" s="15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14"/>
      <c r="B183" s="15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14"/>
      <c r="B184" s="15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14"/>
      <c r="B185" s="15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14"/>
      <c r="B186" s="15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14"/>
      <c r="B187" s="15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14"/>
      <c r="B188" s="15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14"/>
      <c r="B189" s="15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14"/>
      <c r="B190" s="15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14"/>
      <c r="B191" s="15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14"/>
      <c r="B192" s="15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14"/>
      <c r="B193" s="15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14"/>
      <c r="B194" s="15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14"/>
      <c r="B195" s="15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14"/>
      <c r="B196" s="15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14"/>
      <c r="B197" s="15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14"/>
      <c r="B198" s="15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14"/>
      <c r="B199" s="15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14"/>
      <c r="B200" s="15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14"/>
      <c r="B201" s="15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14"/>
      <c r="B202" s="15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14"/>
      <c r="B203" s="15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14"/>
      <c r="B204" s="15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14"/>
      <c r="B205" s="15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14"/>
      <c r="B206" s="15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14"/>
      <c r="B207" s="15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14"/>
      <c r="B208" s="15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14"/>
      <c r="B209" s="15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14"/>
      <c r="B210" s="15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14"/>
      <c r="B211" s="15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14"/>
      <c r="B212" s="15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14"/>
      <c r="B213" s="15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14"/>
      <c r="B214" s="15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14"/>
      <c r="B215" s="15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14"/>
      <c r="B216" s="15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14"/>
      <c r="B217" s="15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14"/>
      <c r="B218" s="15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14"/>
      <c r="B219" s="15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14"/>
      <c r="B220" s="15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14"/>
      <c r="B221" s="15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14"/>
      <c r="B222" s="15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14"/>
      <c r="B223" s="15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14"/>
      <c r="B224" s="15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14"/>
      <c r="B225" s="15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14"/>
      <c r="B226" s="15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14"/>
      <c r="B227" s="15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14"/>
      <c r="B228" s="15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14"/>
      <c r="B229" s="15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14"/>
      <c r="B230" s="15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14"/>
      <c r="B231" s="15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14"/>
      <c r="B232" s="15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14"/>
      <c r="B233" s="15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14"/>
      <c r="B234" s="15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14"/>
      <c r="B235" s="15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14"/>
      <c r="B236" s="15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14"/>
      <c r="B237" s="15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14"/>
      <c r="B238" s="15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14"/>
      <c r="B239" s="15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14"/>
      <c r="B240" s="15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14"/>
      <c r="B241" s="15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14"/>
      <c r="B242" s="15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14"/>
      <c r="B243" s="15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14"/>
      <c r="B244" s="15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14"/>
      <c r="B245" s="15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14"/>
      <c r="B246" s="15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14"/>
      <c r="B247" s="15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14"/>
      <c r="B248" s="15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14"/>
      <c r="B249" s="15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14"/>
      <c r="B250" s="15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14"/>
      <c r="B251" s="15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14"/>
      <c r="B252" s="15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14"/>
      <c r="B253" s="15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14"/>
      <c r="B254" s="15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14"/>
      <c r="B255" s="15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14"/>
      <c r="B256" s="15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14"/>
      <c r="B257" s="15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14"/>
      <c r="B258" s="15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14"/>
      <c r="B259" s="15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14"/>
      <c r="B260" s="15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14"/>
      <c r="B261" s="15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14"/>
      <c r="B262" s="15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14"/>
      <c r="B263" s="15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14"/>
      <c r="B264" s="15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14"/>
      <c r="B265" s="15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14"/>
      <c r="B266" s="15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14"/>
      <c r="B267" s="15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14"/>
      <c r="B268" s="15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14"/>
      <c r="B269" s="15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14"/>
      <c r="B270" s="15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14"/>
      <c r="B271" s="15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14"/>
      <c r="B272" s="15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14"/>
      <c r="B273" s="15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14"/>
      <c r="B274" s="15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14"/>
      <c r="B275" s="15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14"/>
      <c r="B276" s="15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14"/>
      <c r="B277" s="15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14"/>
      <c r="B278" s="15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14"/>
      <c r="B279" s="15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14"/>
      <c r="B280" s="15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14"/>
      <c r="B281" s="15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14"/>
      <c r="B282" s="15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14"/>
      <c r="B283" s="15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14"/>
      <c r="B284" s="15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14"/>
      <c r="B285" s="15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14"/>
      <c r="B286" s="15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14"/>
      <c r="B287" s="15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14"/>
      <c r="B288" s="15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14"/>
      <c r="B289" s="15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14"/>
      <c r="B290" s="15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14"/>
      <c r="B291" s="15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14"/>
      <c r="B292" s="15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14"/>
      <c r="B293" s="15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14"/>
      <c r="B294" s="15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14"/>
      <c r="B295" s="15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14"/>
      <c r="B296" s="15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14"/>
      <c r="B297" s="15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14"/>
      <c r="B298" s="15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14"/>
      <c r="B299" s="15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14"/>
      <c r="B300" s="15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14"/>
      <c r="B301" s="15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14"/>
      <c r="B302" s="15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14"/>
      <c r="B303" s="15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14"/>
      <c r="B304" s="15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14"/>
      <c r="B305" s="15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14"/>
      <c r="B306" s="15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14"/>
      <c r="B307" s="15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14"/>
      <c r="B308" s="15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14"/>
      <c r="B309" s="15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14"/>
      <c r="B310" s="15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14"/>
      <c r="B311" s="15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14"/>
      <c r="B312" s="15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14"/>
      <c r="B313" s="15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14"/>
      <c r="B314" s="15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14"/>
      <c r="B315" s="15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14"/>
      <c r="B316" s="15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14"/>
      <c r="B317" s="15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14"/>
      <c r="B318" s="15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14"/>
      <c r="B319" s="15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14"/>
      <c r="B320" s="15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14"/>
      <c r="B321" s="15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14"/>
      <c r="B322" s="15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14"/>
      <c r="B323" s="15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14"/>
      <c r="B324" s="15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14"/>
      <c r="B325" s="15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14"/>
      <c r="B326" s="15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14"/>
      <c r="B327" s="15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14"/>
      <c r="B328" s="15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14"/>
      <c r="B329" s="15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14"/>
      <c r="B330" s="15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14"/>
      <c r="B331" s="15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14"/>
      <c r="B332" s="15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14"/>
      <c r="B333" s="15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14"/>
      <c r="B334" s="15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14"/>
      <c r="B335" s="15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14"/>
      <c r="B336" s="15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14"/>
      <c r="B337" s="15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14"/>
      <c r="B338" s="15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14"/>
      <c r="B339" s="15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14"/>
      <c r="B340" s="15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14"/>
      <c r="B341" s="15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14"/>
      <c r="B342" s="15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14"/>
      <c r="B343" s="15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14"/>
      <c r="B344" s="15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14"/>
      <c r="B345" s="15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14"/>
      <c r="B346" s="15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14"/>
      <c r="B347" s="15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14"/>
      <c r="B348" s="15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14"/>
      <c r="B349" s="15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14"/>
      <c r="B350" s="15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14"/>
      <c r="B351" s="15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14"/>
      <c r="B352" s="15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14"/>
      <c r="B353" s="15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14"/>
      <c r="B354" s="15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14"/>
      <c r="B355" s="15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14"/>
      <c r="B356" s="15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14"/>
      <c r="B357" s="15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14"/>
      <c r="B358" s="15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14"/>
      <c r="B359" s="15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14"/>
      <c r="B360" s="15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14"/>
      <c r="B361" s="15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14"/>
      <c r="B362" s="15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14"/>
      <c r="B363" s="15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14"/>
      <c r="B364" s="15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14"/>
      <c r="B365" s="15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14"/>
      <c r="B366" s="15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14"/>
      <c r="B367" s="15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14"/>
      <c r="B368" s="15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14"/>
      <c r="B369" s="15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14"/>
      <c r="B370" s="15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14"/>
      <c r="B371" s="15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14"/>
      <c r="B372" s="15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14"/>
      <c r="B373" s="15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14"/>
      <c r="B374" s="15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14"/>
      <c r="B375" s="15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14"/>
      <c r="B376" s="15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14"/>
      <c r="B377" s="15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14"/>
      <c r="B378" s="15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14"/>
      <c r="B379" s="15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14"/>
      <c r="B380" s="15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14"/>
      <c r="B381" s="15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14"/>
      <c r="B382" s="15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14"/>
      <c r="B383" s="15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14"/>
      <c r="B384" s="15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14"/>
      <c r="B385" s="15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14"/>
      <c r="B386" s="15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14"/>
      <c r="B387" s="15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14"/>
      <c r="B388" s="15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14"/>
      <c r="B389" s="15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14"/>
      <c r="B390" s="15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14"/>
      <c r="B391" s="15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14"/>
      <c r="B392" s="15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14"/>
      <c r="B393" s="15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14"/>
      <c r="B394" s="15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14"/>
      <c r="B395" s="15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14"/>
      <c r="B396" s="15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14"/>
      <c r="B397" s="15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14"/>
      <c r="B398" s="15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14"/>
      <c r="B399" s="15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14"/>
      <c r="B400" s="15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14"/>
      <c r="B401" s="15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14"/>
      <c r="B402" s="15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14"/>
      <c r="B403" s="15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14"/>
      <c r="B404" s="15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14"/>
      <c r="B405" s="15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14"/>
      <c r="B406" s="15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14"/>
      <c r="B407" s="15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14"/>
      <c r="B408" s="15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14"/>
      <c r="B409" s="15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14"/>
      <c r="B410" s="15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14"/>
      <c r="B411" s="15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14"/>
      <c r="B412" s="15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14"/>
      <c r="B413" s="15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14"/>
      <c r="B414" s="15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14"/>
      <c r="B415" s="15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14"/>
      <c r="B416" s="15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14"/>
      <c r="B417" s="15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14"/>
      <c r="B418" s="15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14"/>
      <c r="B419" s="15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14"/>
      <c r="B420" s="15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14"/>
      <c r="B421" s="15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14"/>
      <c r="B422" s="15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14"/>
      <c r="B423" s="15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14"/>
      <c r="B424" s="15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14"/>
      <c r="B425" s="15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14"/>
      <c r="B426" s="15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14"/>
      <c r="B427" s="15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14"/>
      <c r="B428" s="15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14"/>
      <c r="B429" s="15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14"/>
      <c r="B430" s="15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14"/>
      <c r="B431" s="15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14"/>
      <c r="B432" s="15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14"/>
      <c r="B433" s="15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14"/>
      <c r="B434" s="15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14"/>
      <c r="B435" s="15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14"/>
      <c r="B436" s="15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14"/>
      <c r="B437" s="15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14"/>
      <c r="B438" s="15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14"/>
      <c r="B439" s="15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14"/>
      <c r="B440" s="15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14"/>
      <c r="B441" s="15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14"/>
      <c r="B442" s="15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14"/>
      <c r="B443" s="15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14"/>
      <c r="B444" s="15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14"/>
      <c r="B445" s="15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14"/>
      <c r="B446" s="15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14"/>
      <c r="B447" s="15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14"/>
      <c r="B448" s="15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14"/>
      <c r="B449" s="15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14"/>
      <c r="B450" s="15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14"/>
      <c r="B451" s="15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14"/>
      <c r="B452" s="15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14"/>
      <c r="B453" s="15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14"/>
      <c r="B454" s="15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14"/>
      <c r="B455" s="15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14"/>
      <c r="B456" s="15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14"/>
      <c r="B457" s="15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14"/>
      <c r="B458" s="15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14"/>
      <c r="B459" s="15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14"/>
      <c r="B460" s="15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14"/>
      <c r="B461" s="15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14"/>
      <c r="B462" s="15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14"/>
      <c r="B463" s="15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14"/>
      <c r="B464" s="15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14"/>
      <c r="B465" s="15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14"/>
      <c r="B466" s="15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14"/>
      <c r="B467" s="15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14"/>
      <c r="B468" s="15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14"/>
      <c r="B469" s="15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14"/>
      <c r="B470" s="15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14"/>
      <c r="B471" s="15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14"/>
      <c r="B472" s="15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14"/>
      <c r="B473" s="15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14"/>
      <c r="B474" s="15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14"/>
      <c r="B475" s="15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14"/>
      <c r="B476" s="15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14"/>
      <c r="B477" s="15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14"/>
      <c r="B478" s="15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14"/>
      <c r="B479" s="15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14"/>
      <c r="B480" s="15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14"/>
      <c r="B481" s="15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14"/>
      <c r="B482" s="15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14"/>
      <c r="B483" s="15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14"/>
      <c r="B484" s="15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14"/>
      <c r="B485" s="15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14"/>
      <c r="B486" s="15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14"/>
      <c r="B487" s="15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14"/>
      <c r="B488" s="15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14"/>
      <c r="B489" s="15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14"/>
      <c r="B490" s="15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14"/>
      <c r="B491" s="15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14"/>
      <c r="B492" s="15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14"/>
      <c r="B493" s="15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14"/>
      <c r="B494" s="15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14"/>
      <c r="B495" s="15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14"/>
      <c r="B496" s="15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14"/>
      <c r="B497" s="15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14"/>
      <c r="B498" s="15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14"/>
      <c r="B499" s="15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14"/>
      <c r="B500" s="15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14"/>
      <c r="B501" s="15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14"/>
      <c r="B502" s="15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14"/>
      <c r="B503" s="15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14"/>
      <c r="B504" s="15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14"/>
      <c r="B505" s="15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14"/>
      <c r="B506" s="15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14"/>
      <c r="B507" s="15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14"/>
      <c r="B508" s="15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14"/>
      <c r="B509" s="15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14"/>
      <c r="B510" s="15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14"/>
      <c r="B511" s="15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14"/>
      <c r="B512" s="15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14"/>
      <c r="B513" s="15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14"/>
      <c r="B514" s="15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14"/>
      <c r="B515" s="15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14"/>
      <c r="B516" s="15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14"/>
      <c r="B517" s="15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14"/>
      <c r="B518" s="15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14"/>
      <c r="B519" s="15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14"/>
      <c r="B520" s="15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14"/>
      <c r="B521" s="15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14"/>
      <c r="B522" s="15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14"/>
      <c r="B523" s="15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14"/>
      <c r="B524" s="15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14"/>
      <c r="B525" s="15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14"/>
      <c r="B526" s="15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14"/>
      <c r="B527" s="15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14"/>
      <c r="B528" s="15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14"/>
      <c r="B529" s="15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14"/>
      <c r="B530" s="15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14"/>
      <c r="B531" s="15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14"/>
      <c r="B532" s="15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14"/>
      <c r="B533" s="15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14"/>
      <c r="B534" s="15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14"/>
      <c r="B535" s="15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14"/>
      <c r="B536" s="15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14"/>
      <c r="B537" s="15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14"/>
      <c r="B538" s="15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14"/>
      <c r="B539" s="15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14"/>
      <c r="B540" s="15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14"/>
      <c r="B541" s="15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14"/>
      <c r="B542" s="15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14"/>
      <c r="B543" s="15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14"/>
      <c r="B544" s="15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14"/>
      <c r="B545" s="15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14"/>
      <c r="B546" s="15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14"/>
      <c r="B547" s="15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14"/>
      <c r="B548" s="15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14"/>
      <c r="B549" s="15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14"/>
      <c r="B550" s="15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14"/>
      <c r="B551" s="15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14"/>
      <c r="B552" s="15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14"/>
      <c r="B553" s="15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14"/>
      <c r="B554" s="15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14"/>
      <c r="B555" s="15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14"/>
      <c r="B556" s="15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14"/>
      <c r="B557" s="15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14"/>
      <c r="B558" s="15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14"/>
      <c r="B559" s="15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14"/>
      <c r="B560" s="15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14"/>
      <c r="B561" s="15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14"/>
      <c r="B562" s="15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14"/>
      <c r="B563" s="15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14"/>
      <c r="B564" s="15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14"/>
      <c r="B565" s="15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14"/>
      <c r="B566" s="15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14"/>
      <c r="B567" s="15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14"/>
      <c r="B568" s="15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14"/>
      <c r="B569" s="15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14"/>
      <c r="B570" s="15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14"/>
      <c r="B571" s="15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14"/>
      <c r="B572" s="15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14"/>
      <c r="B573" s="15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14"/>
      <c r="B574" s="15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14"/>
      <c r="B575" s="15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14"/>
      <c r="B576" s="15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14"/>
      <c r="B577" s="15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14"/>
      <c r="B578" s="15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14"/>
      <c r="B579" s="15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14"/>
      <c r="B580" s="15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14"/>
      <c r="B581" s="15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14"/>
      <c r="B582" s="15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14"/>
      <c r="B583" s="15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14"/>
      <c r="B584" s="15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14"/>
      <c r="B585" s="15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14"/>
      <c r="B586" s="15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14"/>
      <c r="B587" s="15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14"/>
      <c r="B588" s="15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14"/>
      <c r="B589" s="15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14"/>
      <c r="B590" s="15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14"/>
      <c r="B591" s="15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14"/>
      <c r="B592" s="15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14"/>
      <c r="B593" s="15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14"/>
      <c r="B594" s="15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14"/>
      <c r="B595" s="15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14"/>
      <c r="B596" s="15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14"/>
      <c r="B597" s="15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14"/>
      <c r="B598" s="15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14"/>
      <c r="B599" s="15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14"/>
      <c r="B600" s="15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14"/>
      <c r="B601" s="15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14"/>
      <c r="B602" s="15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14"/>
      <c r="B603" s="15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14"/>
      <c r="B604" s="15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14"/>
      <c r="B605" s="15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14"/>
      <c r="B606" s="15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14"/>
      <c r="B607" s="15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14"/>
      <c r="B608" s="15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14"/>
      <c r="B609" s="15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14"/>
      <c r="B610" s="15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14"/>
      <c r="B611" s="15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14"/>
      <c r="B612" s="15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14"/>
      <c r="B613" s="15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14"/>
      <c r="B614" s="15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14"/>
      <c r="B615" s="15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14"/>
      <c r="B616" s="15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14"/>
      <c r="B617" s="15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14"/>
      <c r="B618" s="15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14"/>
      <c r="B619" s="15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14"/>
      <c r="B620" s="15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14"/>
      <c r="B621" s="15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14"/>
      <c r="B622" s="15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14"/>
      <c r="B623" s="15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14"/>
      <c r="B624" s="15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14"/>
      <c r="B625" s="15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14"/>
      <c r="B626" s="15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14"/>
      <c r="B627" s="15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14"/>
      <c r="B628" s="15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14"/>
      <c r="B629" s="15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14"/>
      <c r="B630" s="15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14"/>
      <c r="B631" s="15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14"/>
      <c r="B632" s="15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14"/>
      <c r="B633" s="15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14"/>
      <c r="B634" s="15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14"/>
      <c r="B635" s="15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14"/>
      <c r="B636" s="15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14"/>
      <c r="B637" s="15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14"/>
      <c r="B638" s="15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14"/>
      <c r="B639" s="15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14"/>
      <c r="B640" s="15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14"/>
      <c r="B641" s="15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14"/>
      <c r="B642" s="15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14"/>
      <c r="B643" s="15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14"/>
      <c r="B644" s="15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14"/>
      <c r="B645" s="15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14"/>
      <c r="B646" s="15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14"/>
      <c r="B647" s="15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14"/>
      <c r="B648" s="15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14"/>
      <c r="B649" s="15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14"/>
      <c r="B650" s="15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14"/>
      <c r="B651" s="15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14"/>
      <c r="B652" s="15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14"/>
      <c r="B653" s="15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14"/>
      <c r="B654" s="15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14"/>
      <c r="B655" s="15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14"/>
      <c r="B656" s="15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14"/>
      <c r="B657" s="15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14"/>
      <c r="B658" s="15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14"/>
      <c r="B659" s="15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14"/>
      <c r="B660" s="15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14"/>
      <c r="B661" s="15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14"/>
      <c r="B662" s="15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14"/>
      <c r="B663" s="15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14"/>
      <c r="B664" s="15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14"/>
      <c r="B665" s="15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14"/>
      <c r="B666" s="15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14"/>
      <c r="B667" s="15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14"/>
      <c r="B668" s="15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14"/>
      <c r="B669" s="15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14"/>
      <c r="B670" s="15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14"/>
      <c r="B671" s="15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14"/>
      <c r="B672" s="15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14"/>
      <c r="B673" s="15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14"/>
      <c r="B674" s="15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14"/>
      <c r="B675" s="15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14"/>
      <c r="B676" s="15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14"/>
      <c r="B677" s="15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14"/>
      <c r="B678" s="15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14"/>
      <c r="B679" s="15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14"/>
      <c r="B680" s="15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14"/>
      <c r="B681" s="15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14"/>
      <c r="B682" s="15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14"/>
      <c r="B683" s="15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14"/>
      <c r="B684" s="15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14"/>
      <c r="B685" s="15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14"/>
      <c r="B686" s="15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14"/>
      <c r="B687" s="15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14"/>
      <c r="B688" s="15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14"/>
      <c r="B689" s="15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14"/>
      <c r="B690" s="15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14"/>
      <c r="B691" s="15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14"/>
      <c r="B692" s="15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14"/>
      <c r="B693" s="15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14"/>
      <c r="B694" s="15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14"/>
      <c r="B695" s="15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14"/>
      <c r="B696" s="15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14"/>
      <c r="B697" s="15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14"/>
      <c r="B698" s="15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14"/>
      <c r="B699" s="15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14"/>
      <c r="B700" s="15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14"/>
      <c r="B701" s="15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14"/>
      <c r="B702" s="15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14"/>
      <c r="B703" s="15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14"/>
      <c r="B704" s="15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14"/>
      <c r="B705" s="15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14"/>
      <c r="B706" s="15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14"/>
      <c r="B707" s="15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14"/>
      <c r="B708" s="15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14"/>
      <c r="B709" s="15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14"/>
      <c r="B710" s="15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14"/>
      <c r="B711" s="15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14"/>
      <c r="B712" s="15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14"/>
      <c r="B713" s="15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14"/>
      <c r="B714" s="15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14"/>
      <c r="B715" s="15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14"/>
      <c r="B716" s="15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14"/>
      <c r="B717" s="15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14"/>
      <c r="B718" s="15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14"/>
      <c r="B719" s="15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14"/>
      <c r="B720" s="15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14"/>
      <c r="B721" s="15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14"/>
      <c r="B722" s="15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14"/>
      <c r="B723" s="15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14"/>
      <c r="B724" s="15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14"/>
      <c r="B725" s="15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14"/>
      <c r="B726" s="15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14"/>
      <c r="B727" s="15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14"/>
      <c r="B728" s="15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14"/>
      <c r="B729" s="15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14"/>
      <c r="B730" s="15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14"/>
      <c r="B731" s="15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14"/>
      <c r="B732" s="15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14"/>
      <c r="B733" s="15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14"/>
      <c r="B734" s="15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14"/>
      <c r="B735" s="15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14"/>
      <c r="B736" s="15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14"/>
      <c r="B737" s="15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14"/>
      <c r="B738" s="15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14"/>
      <c r="B739" s="15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14"/>
      <c r="B740" s="15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14"/>
      <c r="B741" s="15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14"/>
      <c r="B742" s="15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14"/>
      <c r="B743" s="15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14"/>
      <c r="B744" s="15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14"/>
      <c r="B745" s="15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14"/>
      <c r="B746" s="15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14"/>
      <c r="B747" s="15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14"/>
      <c r="B748" s="15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14"/>
      <c r="B749" s="15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14"/>
      <c r="B750" s="15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14"/>
      <c r="B751" s="15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14"/>
      <c r="B752" s="15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14"/>
      <c r="B753" s="15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14"/>
      <c r="B754" s="15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14"/>
      <c r="B755" s="15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14"/>
      <c r="B756" s="15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14"/>
      <c r="B757" s="15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14"/>
      <c r="B758" s="15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14"/>
      <c r="B759" s="15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14"/>
      <c r="B760" s="15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14"/>
      <c r="B761" s="15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14"/>
      <c r="B762" s="15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14"/>
      <c r="B763" s="15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14"/>
      <c r="B764" s="15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14"/>
      <c r="B765" s="15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14"/>
      <c r="B766" s="15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14"/>
      <c r="B767" s="15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14"/>
      <c r="B768" s="15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14"/>
      <c r="B769" s="15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14"/>
      <c r="B770" s="15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14"/>
      <c r="B771" s="15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14"/>
      <c r="B772" s="15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14"/>
      <c r="B773" s="15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14"/>
      <c r="B774" s="15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14"/>
      <c r="B775" s="15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14"/>
      <c r="B776" s="15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14"/>
      <c r="B777" s="15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14"/>
      <c r="B778" s="15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14"/>
      <c r="B779" s="15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14"/>
      <c r="B780" s="15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14"/>
      <c r="B781" s="15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14"/>
      <c r="B782" s="15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14"/>
      <c r="B783" s="15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14"/>
      <c r="B784" s="15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14"/>
      <c r="B785" s="15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14"/>
      <c r="B786" s="15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14"/>
      <c r="B787" s="15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14"/>
      <c r="B788" s="15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14"/>
      <c r="B789" s="15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14"/>
      <c r="B790" s="15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14"/>
      <c r="B791" s="15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14"/>
      <c r="B792" s="15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14"/>
      <c r="B793" s="15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14"/>
      <c r="B794" s="15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14"/>
      <c r="B795" s="15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14"/>
      <c r="B796" s="15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14"/>
      <c r="B797" s="15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14"/>
      <c r="B798" s="15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14"/>
      <c r="B799" s="15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14"/>
      <c r="B800" s="15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14"/>
      <c r="B801" s="15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14"/>
      <c r="B802" s="15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14"/>
      <c r="B803" s="15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14"/>
      <c r="B804" s="15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14"/>
      <c r="B805" s="15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14"/>
      <c r="B806" s="15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14"/>
      <c r="B807" s="15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14"/>
      <c r="B808" s="15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14"/>
      <c r="B809" s="15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14"/>
      <c r="B810" s="15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14"/>
      <c r="B811" s="15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14"/>
      <c r="B812" s="15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14"/>
      <c r="B813" s="15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14"/>
      <c r="B814" s="15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14"/>
      <c r="B815" s="15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14"/>
      <c r="B816" s="15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14"/>
      <c r="B817" s="15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14"/>
      <c r="B818" s="15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14"/>
      <c r="B819" s="15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14"/>
      <c r="B820" s="15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14"/>
      <c r="B821" s="15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14"/>
      <c r="B822" s="15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14"/>
      <c r="B823" s="15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14"/>
      <c r="B824" s="15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14"/>
      <c r="B825" s="15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14"/>
      <c r="B826" s="15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14"/>
      <c r="B827" s="15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14"/>
      <c r="B828" s="15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14"/>
      <c r="B829" s="15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14"/>
      <c r="B830" s="15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14"/>
      <c r="B831" s="15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14"/>
      <c r="B832" s="15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14"/>
      <c r="B833" s="15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14"/>
      <c r="B834" s="15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14"/>
      <c r="B835" s="15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14"/>
      <c r="B836" s="15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14"/>
      <c r="B837" s="15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14"/>
      <c r="B838" s="15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14"/>
      <c r="B839" s="15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14"/>
      <c r="B840" s="15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14"/>
      <c r="B841" s="15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14"/>
      <c r="B842" s="15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14"/>
      <c r="B843" s="15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14"/>
      <c r="B844" s="15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14"/>
      <c r="B845" s="15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14"/>
      <c r="B846" s="15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14"/>
      <c r="B847" s="15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14"/>
      <c r="B848" s="15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14"/>
      <c r="B849" s="15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14"/>
      <c r="B850" s="15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14"/>
      <c r="B851" s="15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14"/>
      <c r="B852" s="15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14"/>
      <c r="B853" s="15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14"/>
      <c r="B854" s="15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14"/>
      <c r="B855" s="15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14"/>
      <c r="B856" s="15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14"/>
      <c r="B857" s="15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14"/>
      <c r="B858" s="15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14"/>
      <c r="B859" s="15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14"/>
      <c r="B860" s="15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14"/>
      <c r="B861" s="15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14"/>
      <c r="B862" s="15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14"/>
      <c r="B863" s="15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14"/>
      <c r="B864" s="15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14"/>
      <c r="B865" s="15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14"/>
      <c r="B866" s="15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14"/>
      <c r="B867" s="15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14"/>
      <c r="B868" s="15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14"/>
      <c r="B869" s="15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14"/>
      <c r="B870" s="15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14"/>
      <c r="B871" s="15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14"/>
      <c r="B872" s="15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14"/>
      <c r="B873" s="15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14"/>
      <c r="B874" s="15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14"/>
      <c r="B875" s="15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14"/>
      <c r="B876" s="15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14"/>
      <c r="B877" s="15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14"/>
      <c r="B878" s="15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14"/>
      <c r="B879" s="15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14"/>
      <c r="B880" s="15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14"/>
      <c r="B881" s="15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14"/>
      <c r="B882" s="15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14"/>
      <c r="B883" s="15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14"/>
      <c r="B884" s="15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14"/>
      <c r="B885" s="15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14"/>
      <c r="B886" s="15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14"/>
      <c r="B887" s="15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14"/>
      <c r="B888" s="15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14"/>
      <c r="B889" s="15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14"/>
      <c r="B890" s="15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14"/>
      <c r="B891" s="15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14"/>
      <c r="B892" s="15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14"/>
      <c r="B893" s="15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14"/>
      <c r="B894" s="15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14"/>
      <c r="B895" s="15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14"/>
      <c r="B896" s="15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14"/>
      <c r="B897" s="15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14"/>
      <c r="B898" s="15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14"/>
      <c r="B899" s="15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14"/>
      <c r="B900" s="15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14"/>
      <c r="B901" s="15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14"/>
      <c r="B902" s="15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14"/>
      <c r="B903" s="15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14"/>
      <c r="B904" s="15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14"/>
      <c r="B905" s="15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14"/>
      <c r="B906" s="15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14"/>
      <c r="B907" s="15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14"/>
      <c r="B908" s="15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14"/>
      <c r="B909" s="15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14"/>
      <c r="B910" s="15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14"/>
      <c r="B911" s="15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14"/>
      <c r="B912" s="15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14"/>
      <c r="B913" s="15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14"/>
      <c r="B914" s="15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14"/>
      <c r="B915" s="15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14"/>
      <c r="B916" s="15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14"/>
      <c r="B917" s="15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14"/>
      <c r="B918" s="15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14"/>
      <c r="B919" s="15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14"/>
      <c r="B920" s="15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14"/>
      <c r="B921" s="15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14"/>
      <c r="B922" s="15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14"/>
      <c r="B923" s="15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14"/>
      <c r="B924" s="15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14"/>
      <c r="B925" s="15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14"/>
      <c r="B926" s="15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14"/>
      <c r="B927" s="15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14"/>
      <c r="B928" s="15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14"/>
      <c r="B929" s="15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14"/>
      <c r="B930" s="15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14"/>
      <c r="B931" s="15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14"/>
      <c r="B932" s="15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14"/>
      <c r="B933" s="15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14"/>
      <c r="B934" s="15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14"/>
      <c r="B935" s="15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14"/>
      <c r="B936" s="15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14"/>
      <c r="B937" s="15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14"/>
      <c r="B938" s="15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14"/>
      <c r="B939" s="15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14"/>
      <c r="B940" s="15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14"/>
      <c r="B941" s="15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14"/>
      <c r="B942" s="15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14"/>
      <c r="B943" s="15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14"/>
      <c r="B944" s="15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14"/>
      <c r="B945" s="15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14"/>
      <c r="B946" s="15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14"/>
      <c r="B947" s="15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14"/>
      <c r="B948" s="15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14"/>
      <c r="B949" s="15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14"/>
      <c r="B950" s="15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14"/>
      <c r="B951" s="15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14"/>
      <c r="B952" s="15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14"/>
      <c r="B953" s="15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14"/>
      <c r="B954" s="15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14"/>
      <c r="B955" s="15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14"/>
      <c r="B956" s="15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14"/>
      <c r="B957" s="15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14"/>
      <c r="B958" s="15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14"/>
      <c r="B959" s="15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14"/>
      <c r="B960" s="15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14"/>
      <c r="B961" s="15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14"/>
      <c r="B962" s="15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14"/>
      <c r="B963" s="15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14"/>
      <c r="B964" s="15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14"/>
      <c r="B965" s="15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14"/>
      <c r="B966" s="15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14"/>
      <c r="B967" s="15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14"/>
      <c r="B968" s="15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14"/>
      <c r="B969" s="15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14"/>
      <c r="B970" s="15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14"/>
      <c r="B971" s="15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14"/>
      <c r="B972" s="15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14"/>
      <c r="B973" s="15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14"/>
      <c r="B974" s="15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14"/>
      <c r="B975" s="15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14"/>
      <c r="B976" s="15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14"/>
      <c r="B977" s="15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14"/>
      <c r="B978" s="15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14"/>
      <c r="B979" s="15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14"/>
      <c r="B980" s="15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14"/>
      <c r="B981" s="15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14"/>
      <c r="B982" s="15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14"/>
      <c r="B983" s="15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14"/>
      <c r="B984" s="15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14"/>
      <c r="B985" s="15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14"/>
      <c r="B986" s="15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14"/>
      <c r="B987" s="15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14"/>
      <c r="B988" s="15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14"/>
      <c r="B989" s="15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14"/>
      <c r="B990" s="15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14"/>
      <c r="B991" s="15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14"/>
      <c r="B992" s="15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14"/>
      <c r="B993" s="15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14"/>
      <c r="B994" s="15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14"/>
      <c r="B995" s="15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14"/>
      <c r="B996" s="15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14"/>
      <c r="B997" s="15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14"/>
      <c r="B998" s="15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14"/>
      <c r="B999" s="15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14"/>
      <c r="B1000" s="15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0" sqref="E10"/>
    </sheetView>
  </sheetViews>
  <sheetFormatPr defaultColWidth="12.625" defaultRowHeight="15" customHeight="1"/>
  <cols>
    <col min="1" max="1" width="19.625" customWidth="1"/>
    <col min="2" max="2" width="18" customWidth="1"/>
    <col min="3" max="3" width="18.625" customWidth="1"/>
    <col min="4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>
      <c r="A1" s="71" t="s">
        <v>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55" t="str">
        <f>"ชื่อผู้รับการประเมิน  "&amp;Config!C3</f>
        <v>ชื่อผู้รับการประเมิน  นาย/นาง/นางสาว.....</v>
      </c>
      <c r="B2" s="56"/>
      <c r="C2" s="56"/>
      <c r="D2" s="55" t="str">
        <f>"ตำแหน่ง "&amp;Config!C4</f>
        <v>ตำแหน่ง ผู้ช่วยศาสตราจารย์</v>
      </c>
      <c r="E2" s="56"/>
      <c r="F2" s="55" t="str">
        <f>"สาขา  "&amp;Config!C8</f>
        <v>สาขา  สาขา......</v>
      </c>
      <c r="G2" s="56"/>
      <c r="H2" s="5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9.5" customHeight="1">
      <c r="A3" s="58" t="s">
        <v>146</v>
      </c>
      <c r="B3" s="58"/>
      <c r="C3" s="58"/>
      <c r="D3" s="58"/>
      <c r="E3" s="58"/>
      <c r="F3" s="58"/>
      <c r="G3" s="59" t="s">
        <v>7</v>
      </c>
      <c r="H3" s="6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67" t="s">
        <v>9</v>
      </c>
      <c r="B4" s="82" t="s">
        <v>14</v>
      </c>
      <c r="C4" s="66"/>
      <c r="D4" s="73" t="s">
        <v>20</v>
      </c>
      <c r="E4" s="66"/>
      <c r="F4" s="61" t="s">
        <v>23</v>
      </c>
      <c r="G4" s="73" t="s">
        <v>24</v>
      </c>
      <c r="H4" s="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68"/>
      <c r="B5" s="76">
        <v>5</v>
      </c>
      <c r="C5" s="66"/>
      <c r="D5" s="76">
        <v>7</v>
      </c>
      <c r="E5" s="66"/>
      <c r="F5" s="62">
        <f>SUM(B5:E5)</f>
        <v>12</v>
      </c>
      <c r="G5" s="65" t="str">
        <f>TEXT(Summary!G24*6,"t0.00")&amp;" %"</f>
        <v>๐.๐๐ %</v>
      </c>
      <c r="H5" s="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21"/>
      <c r="B6" s="21"/>
      <c r="C6" s="22"/>
      <c r="D6" s="22"/>
      <c r="E6" s="22"/>
      <c r="F6" s="22"/>
      <c r="G6" s="23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0" t="s">
        <v>30</v>
      </c>
      <c r="B7" s="77" t="s">
        <v>36</v>
      </c>
      <c r="C7" s="78"/>
      <c r="D7" s="78"/>
      <c r="E7" s="78"/>
      <c r="F7" s="79"/>
      <c r="G7" s="74" t="s">
        <v>38</v>
      </c>
      <c r="H7" s="75" t="s">
        <v>39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7.25" customHeight="1">
      <c r="A8" s="68"/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68"/>
      <c r="H8" s="6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69" t="s">
        <v>41</v>
      </c>
      <c r="B9" s="70"/>
      <c r="C9" s="70"/>
      <c r="D9" s="70"/>
      <c r="E9" s="70"/>
      <c r="F9" s="70"/>
      <c r="G9" s="70"/>
      <c r="H9" s="6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.75" customHeight="1">
      <c r="A10" s="46" t="s">
        <v>42</v>
      </c>
      <c r="B10" s="47" t="s">
        <v>44</v>
      </c>
      <c r="C10" s="47" t="s">
        <v>45</v>
      </c>
      <c r="D10" s="47" t="s">
        <v>46</v>
      </c>
      <c r="E10" s="47" t="s">
        <v>47</v>
      </c>
      <c r="F10" s="47" t="s">
        <v>48</v>
      </c>
      <c r="G10" s="48">
        <v>4</v>
      </c>
      <c r="H10" s="49">
        <v>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69" customHeight="1">
      <c r="A11" s="46" t="s">
        <v>50</v>
      </c>
      <c r="B11" s="47" t="s">
        <v>51</v>
      </c>
      <c r="C11" s="47" t="s">
        <v>52</v>
      </c>
      <c r="D11" s="47" t="s">
        <v>53</v>
      </c>
      <c r="E11" s="47" t="s">
        <v>54</v>
      </c>
      <c r="F11" s="47" t="s">
        <v>55</v>
      </c>
      <c r="G11" s="48">
        <v>4</v>
      </c>
      <c r="H11" s="49">
        <v>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86.25" customHeight="1">
      <c r="A12" s="46" t="s">
        <v>56</v>
      </c>
      <c r="B12" s="47" t="s">
        <v>58</v>
      </c>
      <c r="C12" s="47" t="s">
        <v>59</v>
      </c>
      <c r="D12" s="47" t="s">
        <v>60</v>
      </c>
      <c r="E12" s="47" t="s">
        <v>61</v>
      </c>
      <c r="F12" s="47" t="s">
        <v>62</v>
      </c>
      <c r="G12" s="48">
        <v>3</v>
      </c>
      <c r="H12" s="49"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69" customHeight="1">
      <c r="A13" s="46" t="s">
        <v>63</v>
      </c>
      <c r="B13" s="47" t="s">
        <v>64</v>
      </c>
      <c r="C13" s="47" t="s">
        <v>65</v>
      </c>
      <c r="D13" s="47" t="s">
        <v>66</v>
      </c>
      <c r="E13" s="47" t="s">
        <v>67</v>
      </c>
      <c r="F13" s="47" t="s">
        <v>68</v>
      </c>
      <c r="G13" s="48">
        <v>4</v>
      </c>
      <c r="H13" s="49"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86.25" customHeight="1">
      <c r="A14" s="46" t="s">
        <v>69</v>
      </c>
      <c r="B14" s="47" t="s">
        <v>70</v>
      </c>
      <c r="C14" s="47" t="s">
        <v>71</v>
      </c>
      <c r="D14" s="47" t="s">
        <v>72</v>
      </c>
      <c r="E14" s="47" t="s">
        <v>73</v>
      </c>
      <c r="F14" s="47" t="s">
        <v>74</v>
      </c>
      <c r="G14" s="48">
        <v>3</v>
      </c>
      <c r="H14" s="49"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9.5" customHeight="1">
      <c r="A15" s="81" t="s">
        <v>30</v>
      </c>
      <c r="B15" s="73" t="s">
        <v>76</v>
      </c>
      <c r="C15" s="70"/>
      <c r="D15" s="70"/>
      <c r="E15" s="70"/>
      <c r="F15" s="66"/>
      <c r="G15" s="74" t="s">
        <v>38</v>
      </c>
      <c r="H15" s="75" t="s">
        <v>39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8.75" customHeight="1">
      <c r="A16" s="68"/>
      <c r="B16" s="50">
        <v>1</v>
      </c>
      <c r="C16" s="50">
        <v>2</v>
      </c>
      <c r="D16" s="50">
        <v>3</v>
      </c>
      <c r="E16" s="50">
        <v>4</v>
      </c>
      <c r="F16" s="50">
        <v>5</v>
      </c>
      <c r="G16" s="68"/>
      <c r="H16" s="6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69" t="s">
        <v>80</v>
      </c>
      <c r="B17" s="70"/>
      <c r="C17" s="70"/>
      <c r="D17" s="70"/>
      <c r="E17" s="70"/>
      <c r="F17" s="70"/>
      <c r="G17" s="70"/>
      <c r="H17" s="6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6.25" customHeight="1">
      <c r="A18" s="51" t="s">
        <v>83</v>
      </c>
      <c r="B18" s="47" t="s">
        <v>84</v>
      </c>
      <c r="C18" s="52" t="s">
        <v>85</v>
      </c>
      <c r="D18" s="52" t="s">
        <v>86</v>
      </c>
      <c r="E18" s="52" t="s">
        <v>87</v>
      </c>
      <c r="F18" s="52" t="s">
        <v>88</v>
      </c>
      <c r="G18" s="48">
        <v>4</v>
      </c>
      <c r="H18" s="49"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56.25" customHeight="1">
      <c r="A19" s="53" t="s">
        <v>89</v>
      </c>
      <c r="B19" s="47" t="s">
        <v>90</v>
      </c>
      <c r="C19" s="54" t="s">
        <v>91</v>
      </c>
      <c r="D19" s="47" t="s">
        <v>92</v>
      </c>
      <c r="E19" s="47" t="s">
        <v>93</v>
      </c>
      <c r="F19" s="47" t="s">
        <v>94</v>
      </c>
      <c r="G19" s="48">
        <v>4</v>
      </c>
      <c r="H19" s="49"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79.5" customHeight="1">
      <c r="A20" s="53" t="s">
        <v>96</v>
      </c>
      <c r="B20" s="47" t="s">
        <v>97</v>
      </c>
      <c r="C20" s="54" t="s">
        <v>98</v>
      </c>
      <c r="D20" s="47" t="s">
        <v>99</v>
      </c>
      <c r="E20" s="47" t="s">
        <v>100</v>
      </c>
      <c r="F20" s="47" t="s">
        <v>101</v>
      </c>
      <c r="G20" s="48">
        <v>3</v>
      </c>
      <c r="H20" s="49"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69" customHeight="1">
      <c r="A21" s="53" t="s">
        <v>102</v>
      </c>
      <c r="B21" s="47" t="s">
        <v>103</v>
      </c>
      <c r="C21" s="54" t="s">
        <v>104</v>
      </c>
      <c r="D21" s="47" t="s">
        <v>105</v>
      </c>
      <c r="E21" s="47" t="s">
        <v>106</v>
      </c>
      <c r="F21" s="47" t="s">
        <v>107</v>
      </c>
      <c r="G21" s="48">
        <v>4</v>
      </c>
      <c r="H21" s="49"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55.5" customHeight="1">
      <c r="A22" s="53" t="s">
        <v>109</v>
      </c>
      <c r="B22" s="47" t="s">
        <v>110</v>
      </c>
      <c r="C22" s="54" t="s">
        <v>111</v>
      </c>
      <c r="D22" s="47" t="s">
        <v>112</v>
      </c>
      <c r="E22" s="47" t="s">
        <v>113</v>
      </c>
      <c r="F22" s="47" t="s">
        <v>114</v>
      </c>
      <c r="G22" s="48">
        <v>4</v>
      </c>
      <c r="H22" s="49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51.75" customHeight="1">
      <c r="A23" s="53" t="s">
        <v>115</v>
      </c>
      <c r="B23" s="47" t="s">
        <v>116</v>
      </c>
      <c r="C23" s="54" t="s">
        <v>117</v>
      </c>
      <c r="D23" s="47" t="s">
        <v>118</v>
      </c>
      <c r="E23" s="47" t="s">
        <v>119</v>
      </c>
      <c r="F23" s="47" t="s">
        <v>120</v>
      </c>
      <c r="G23" s="48">
        <v>3</v>
      </c>
      <c r="H23" s="49"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69" customHeight="1">
      <c r="A24" s="46" t="s">
        <v>121</v>
      </c>
      <c r="B24" s="47" t="s">
        <v>122</v>
      </c>
      <c r="C24" s="47" t="s">
        <v>123</v>
      </c>
      <c r="D24" s="47" t="s">
        <v>124</v>
      </c>
      <c r="E24" s="47" t="s">
        <v>125</v>
      </c>
      <c r="F24" s="47" t="s">
        <v>126</v>
      </c>
      <c r="G24" s="48">
        <v>3</v>
      </c>
      <c r="H24" s="49">
        <v>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1"/>
      <c r="B25" s="1"/>
      <c r="C25" s="1"/>
      <c r="D25" s="1"/>
      <c r="E25" s="1"/>
      <c r="F25" s="1"/>
      <c r="G25" s="37"/>
      <c r="H25" s="3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37"/>
      <c r="H26" s="3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37"/>
      <c r="H27" s="3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37"/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37"/>
      <c r="H29" s="3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37"/>
      <c r="H30" s="3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37"/>
      <c r="H31" s="3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37"/>
      <c r="H32" s="3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37"/>
      <c r="H33" s="3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37"/>
      <c r="H34" s="3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37"/>
      <c r="H35" s="3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37"/>
      <c r="H36" s="3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37"/>
      <c r="H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37"/>
      <c r="H38" s="3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37"/>
      <c r="H39" s="3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37"/>
      <c r="H40" s="3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37"/>
      <c r="H41" s="3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37"/>
      <c r="H42" s="3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37"/>
      <c r="H43" s="3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37"/>
      <c r="H44" s="3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37"/>
      <c r="H45" s="3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37"/>
      <c r="H46" s="3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37"/>
      <c r="H47" s="3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37"/>
      <c r="H48" s="3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37"/>
      <c r="H49" s="3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37"/>
      <c r="H50" s="3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37"/>
      <c r="H51" s="3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37"/>
      <c r="H52" s="3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37"/>
      <c r="H53" s="3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37"/>
      <c r="H54" s="3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37"/>
      <c r="H55" s="3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37"/>
      <c r="H56" s="3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37"/>
      <c r="H57" s="3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37"/>
      <c r="H58" s="3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37"/>
      <c r="H59" s="3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37"/>
      <c r="H60" s="3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37"/>
      <c r="H61" s="3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37"/>
      <c r="H62" s="3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37"/>
      <c r="H63" s="3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37"/>
      <c r="H64" s="3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37"/>
      <c r="H65" s="3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37"/>
      <c r="H66" s="3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37"/>
      <c r="H67" s="3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37"/>
      <c r="H68" s="3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37"/>
      <c r="H69" s="3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37"/>
      <c r="H70" s="3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37"/>
      <c r="H71" s="3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37"/>
      <c r="H72" s="3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37"/>
      <c r="H73" s="3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37"/>
      <c r="H74" s="3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37"/>
      <c r="H75" s="3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37"/>
      <c r="H76" s="3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37"/>
      <c r="H77" s="3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37"/>
      <c r="H78" s="3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37"/>
      <c r="H79" s="3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37"/>
      <c r="H80" s="3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37"/>
      <c r="H81" s="3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37"/>
      <c r="H82" s="3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37"/>
      <c r="H83" s="3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37"/>
      <c r="H84" s="3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37"/>
      <c r="H85" s="3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37"/>
      <c r="H86" s="3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37"/>
      <c r="H87" s="3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37"/>
      <c r="H88" s="3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37"/>
      <c r="H89" s="3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37"/>
      <c r="H90" s="3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37"/>
      <c r="H91" s="3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37"/>
      <c r="H92" s="3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37"/>
      <c r="H93" s="3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37"/>
      <c r="H94" s="3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37"/>
      <c r="H95" s="3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37"/>
      <c r="H96" s="3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37"/>
      <c r="H97" s="3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37"/>
      <c r="H98" s="3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37"/>
      <c r="H99" s="3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37"/>
      <c r="H100" s="3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37"/>
      <c r="H101" s="3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37"/>
      <c r="H102" s="3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37"/>
      <c r="H103" s="3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37"/>
      <c r="H104" s="3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37"/>
      <c r="H105" s="3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37"/>
      <c r="H106" s="3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37"/>
      <c r="H107" s="3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37"/>
      <c r="H108" s="3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37"/>
      <c r="H109" s="3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37"/>
      <c r="H110" s="3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37"/>
      <c r="H111" s="3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37"/>
      <c r="H112" s="3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37"/>
      <c r="H113" s="3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37"/>
      <c r="H114" s="3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37"/>
      <c r="H115" s="3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37"/>
      <c r="H116" s="3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37"/>
      <c r="H117" s="3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37"/>
      <c r="H118" s="3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37"/>
      <c r="H119" s="3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37"/>
      <c r="H120" s="3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37"/>
      <c r="H121" s="3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37"/>
      <c r="H122" s="3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37"/>
      <c r="H123" s="3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37"/>
      <c r="H124" s="3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37"/>
      <c r="H125" s="3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37"/>
      <c r="H126" s="3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37"/>
      <c r="H127" s="3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37"/>
      <c r="H128" s="3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37"/>
      <c r="H129" s="3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37"/>
      <c r="H130" s="3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37"/>
      <c r="H131" s="3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37"/>
      <c r="H132" s="3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37"/>
      <c r="H133" s="3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37"/>
      <c r="H134" s="3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37"/>
      <c r="H135" s="3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37"/>
      <c r="H136" s="3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37"/>
      <c r="H137" s="3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37"/>
      <c r="H138" s="3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37"/>
      <c r="H139" s="3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37"/>
      <c r="H140" s="3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37"/>
      <c r="H141" s="3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37"/>
      <c r="H142" s="3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37"/>
      <c r="H143" s="3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37"/>
      <c r="H144" s="3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37"/>
      <c r="H145" s="3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37"/>
      <c r="H146" s="3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37"/>
      <c r="H147" s="3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37"/>
      <c r="H148" s="3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37"/>
      <c r="H149" s="3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37"/>
      <c r="H150" s="3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37"/>
      <c r="H151" s="3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37"/>
      <c r="H152" s="3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37"/>
      <c r="H153" s="3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37"/>
      <c r="H154" s="3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37"/>
      <c r="H155" s="3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37"/>
      <c r="H156" s="3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37"/>
      <c r="H157" s="3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37"/>
      <c r="H158" s="3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37"/>
      <c r="H159" s="3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37"/>
      <c r="H160" s="3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37"/>
      <c r="H161" s="3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37"/>
      <c r="H162" s="3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37"/>
      <c r="H163" s="3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37"/>
      <c r="H164" s="3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37"/>
      <c r="H165" s="3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37"/>
      <c r="H166" s="3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37"/>
      <c r="H167" s="3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37"/>
      <c r="H168" s="3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37"/>
      <c r="H169" s="3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37"/>
      <c r="H170" s="3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37"/>
      <c r="H171" s="3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37"/>
      <c r="H172" s="3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37"/>
      <c r="H173" s="3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37"/>
      <c r="H174" s="3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37"/>
      <c r="H175" s="3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37"/>
      <c r="H176" s="3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37"/>
      <c r="H177" s="3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37"/>
      <c r="H178" s="3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37"/>
      <c r="H179" s="3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37"/>
      <c r="H180" s="3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37"/>
      <c r="H181" s="3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37"/>
      <c r="H182" s="3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37"/>
      <c r="H183" s="3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37"/>
      <c r="H184" s="3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37"/>
      <c r="H185" s="3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37"/>
      <c r="H186" s="3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37"/>
      <c r="H187" s="3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37"/>
      <c r="H188" s="3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37"/>
      <c r="H189" s="3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37"/>
      <c r="H190" s="3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37"/>
      <c r="H191" s="3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37"/>
      <c r="H192" s="3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37"/>
      <c r="H193" s="3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37"/>
      <c r="H194" s="3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37"/>
      <c r="H195" s="3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37"/>
      <c r="H196" s="3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37"/>
      <c r="H197" s="3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37"/>
      <c r="H198" s="3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37"/>
      <c r="H199" s="3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37"/>
      <c r="H200" s="3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37"/>
      <c r="H201" s="3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37"/>
      <c r="H202" s="3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37"/>
      <c r="H203" s="3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37"/>
      <c r="H204" s="3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37"/>
      <c r="H205" s="3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37"/>
      <c r="H206" s="3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37"/>
      <c r="H207" s="3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37"/>
      <c r="H208" s="3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37"/>
      <c r="H209" s="3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37"/>
      <c r="H210" s="3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37"/>
      <c r="H211" s="3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37"/>
      <c r="H212" s="3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37"/>
      <c r="H213" s="3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37"/>
      <c r="H214" s="3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37"/>
      <c r="H215" s="3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37"/>
      <c r="H216" s="3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37"/>
      <c r="H217" s="3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37"/>
      <c r="H218" s="3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37"/>
      <c r="H219" s="3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37"/>
      <c r="H220" s="3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37"/>
      <c r="H221" s="3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37"/>
      <c r="H222" s="3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37"/>
      <c r="H223" s="3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37"/>
      <c r="H224" s="3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37"/>
      <c r="H225" s="3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37"/>
      <c r="H226" s="3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37"/>
      <c r="H227" s="3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37"/>
      <c r="H228" s="3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37"/>
      <c r="H229" s="3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37"/>
      <c r="H230" s="3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37"/>
      <c r="H231" s="3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37"/>
      <c r="H232" s="3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37"/>
      <c r="H233" s="3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37"/>
      <c r="H234" s="3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37"/>
      <c r="H235" s="3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37"/>
      <c r="H236" s="3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37"/>
      <c r="H237" s="3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37"/>
      <c r="H238" s="3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37"/>
      <c r="H239" s="3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37"/>
      <c r="H240" s="3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37"/>
      <c r="H241" s="3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37"/>
      <c r="H242" s="3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37"/>
      <c r="H243" s="3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37"/>
      <c r="H244" s="3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37"/>
      <c r="H245" s="3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37"/>
      <c r="H246" s="3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37"/>
      <c r="H247" s="3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37"/>
      <c r="H248" s="3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37"/>
      <c r="H249" s="3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37"/>
      <c r="H250" s="3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37"/>
      <c r="H251" s="3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37"/>
      <c r="H252" s="3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37"/>
      <c r="H253" s="3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37"/>
      <c r="H254" s="3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37"/>
      <c r="H255" s="3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37"/>
      <c r="H256" s="3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37"/>
      <c r="H257" s="3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37"/>
      <c r="H258" s="3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37"/>
      <c r="H259" s="3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37"/>
      <c r="H260" s="3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37"/>
      <c r="H261" s="3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37"/>
      <c r="H262" s="3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37"/>
      <c r="H263" s="3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37"/>
      <c r="H264" s="3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37"/>
      <c r="H265" s="3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37"/>
      <c r="H266" s="3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37"/>
      <c r="H267" s="3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37"/>
      <c r="H268" s="3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37"/>
      <c r="H269" s="3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37"/>
      <c r="H270" s="3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37"/>
      <c r="H271" s="3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37"/>
      <c r="H272" s="3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37"/>
      <c r="H273" s="3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37"/>
      <c r="H274" s="3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37"/>
      <c r="H275" s="3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37"/>
      <c r="H276" s="3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37"/>
      <c r="H277" s="3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37"/>
      <c r="H278" s="3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37"/>
      <c r="H279" s="3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37"/>
      <c r="H280" s="3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37"/>
      <c r="H281" s="3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37"/>
      <c r="H282" s="3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37"/>
      <c r="H283" s="3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37"/>
      <c r="H284" s="3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37"/>
      <c r="H285" s="3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37"/>
      <c r="H286" s="3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37"/>
      <c r="H287" s="3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37"/>
      <c r="H288" s="3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37"/>
      <c r="H289" s="3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37"/>
      <c r="H290" s="3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37"/>
      <c r="H291" s="3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37"/>
      <c r="H292" s="3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37"/>
      <c r="H293" s="3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37"/>
      <c r="H294" s="3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37"/>
      <c r="H295" s="3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37"/>
      <c r="H296" s="3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37"/>
      <c r="H297" s="3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37"/>
      <c r="H298" s="3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37"/>
      <c r="H299" s="3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37"/>
      <c r="H300" s="3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37"/>
      <c r="H301" s="3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37"/>
      <c r="H302" s="3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37"/>
      <c r="H303" s="3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37"/>
      <c r="H304" s="3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37"/>
      <c r="H305" s="3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37"/>
      <c r="H306" s="3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37"/>
      <c r="H307" s="3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37"/>
      <c r="H308" s="3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37"/>
      <c r="H309" s="3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37"/>
      <c r="H310" s="3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37"/>
      <c r="H311" s="3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37"/>
      <c r="H312" s="3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37"/>
      <c r="H313" s="3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37"/>
      <c r="H314" s="3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37"/>
      <c r="H315" s="3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37"/>
      <c r="H316" s="3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37"/>
      <c r="H317" s="3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37"/>
      <c r="H318" s="3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37"/>
      <c r="H319" s="3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37"/>
      <c r="H320" s="3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37"/>
      <c r="H321" s="3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37"/>
      <c r="H322" s="3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37"/>
      <c r="H323" s="3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37"/>
      <c r="H324" s="3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37"/>
      <c r="H325" s="3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37"/>
      <c r="H326" s="3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37"/>
      <c r="H327" s="3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37"/>
      <c r="H328" s="3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37"/>
      <c r="H329" s="3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37"/>
      <c r="H330" s="3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37"/>
      <c r="H331" s="3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37"/>
      <c r="H332" s="3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37"/>
      <c r="H333" s="3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37"/>
      <c r="H334" s="3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37"/>
      <c r="H335" s="3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37"/>
      <c r="H336" s="3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37"/>
      <c r="H337" s="3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37"/>
      <c r="H338" s="3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37"/>
      <c r="H339" s="3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37"/>
      <c r="H340" s="3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37"/>
      <c r="H341" s="3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37"/>
      <c r="H342" s="3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37"/>
      <c r="H343" s="3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37"/>
      <c r="H344" s="3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37"/>
      <c r="H345" s="3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37"/>
      <c r="H346" s="3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37"/>
      <c r="H347" s="3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37"/>
      <c r="H348" s="3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37"/>
      <c r="H349" s="3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37"/>
      <c r="H350" s="3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37"/>
      <c r="H351" s="3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37"/>
      <c r="H352" s="3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37"/>
      <c r="H353" s="3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37"/>
      <c r="H354" s="3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37"/>
      <c r="H355" s="3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37"/>
      <c r="H356" s="3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37"/>
      <c r="H357" s="3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37"/>
      <c r="H358" s="3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37"/>
      <c r="H359" s="3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37"/>
      <c r="H360" s="3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37"/>
      <c r="H361" s="3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37"/>
      <c r="H362" s="3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37"/>
      <c r="H363" s="3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37"/>
      <c r="H364" s="3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37"/>
      <c r="H365" s="3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37"/>
      <c r="H366" s="3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37"/>
      <c r="H367" s="3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37"/>
      <c r="H368" s="3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37"/>
      <c r="H369" s="3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37"/>
      <c r="H370" s="3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37"/>
      <c r="H371" s="3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37"/>
      <c r="H372" s="3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37"/>
      <c r="H373" s="3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37"/>
      <c r="H374" s="3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37"/>
      <c r="H375" s="3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37"/>
      <c r="H376" s="3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37"/>
      <c r="H377" s="3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37"/>
      <c r="H378" s="3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37"/>
      <c r="H379" s="3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37"/>
      <c r="H380" s="3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37"/>
      <c r="H381" s="3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37"/>
      <c r="H382" s="3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37"/>
      <c r="H383" s="3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37"/>
      <c r="H384" s="3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37"/>
      <c r="H385" s="3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37"/>
      <c r="H386" s="3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37"/>
      <c r="H387" s="3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37"/>
      <c r="H388" s="3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37"/>
      <c r="H389" s="3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37"/>
      <c r="H390" s="3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37"/>
      <c r="H391" s="3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37"/>
      <c r="H392" s="3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37"/>
      <c r="H393" s="3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37"/>
      <c r="H394" s="3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37"/>
      <c r="H395" s="3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37"/>
      <c r="H396" s="3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37"/>
      <c r="H397" s="3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37"/>
      <c r="H398" s="3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37"/>
      <c r="H399" s="3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37"/>
      <c r="H400" s="3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37"/>
      <c r="H401" s="3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37"/>
      <c r="H402" s="3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37"/>
      <c r="H403" s="3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37"/>
      <c r="H404" s="3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37"/>
      <c r="H405" s="3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37"/>
      <c r="H406" s="3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37"/>
      <c r="H407" s="3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37"/>
      <c r="H408" s="3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37"/>
      <c r="H409" s="3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37"/>
      <c r="H410" s="3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37"/>
      <c r="H411" s="3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37"/>
      <c r="H412" s="3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37"/>
      <c r="H413" s="3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37"/>
      <c r="H414" s="3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37"/>
      <c r="H415" s="3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37"/>
      <c r="H416" s="3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37"/>
      <c r="H417" s="3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37"/>
      <c r="H418" s="3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37"/>
      <c r="H419" s="3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37"/>
      <c r="H420" s="3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37"/>
      <c r="H421" s="3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37"/>
      <c r="H422" s="3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37"/>
      <c r="H423" s="3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37"/>
      <c r="H424" s="3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37"/>
      <c r="H425" s="3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37"/>
      <c r="H426" s="3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37"/>
      <c r="H427" s="3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37"/>
      <c r="H428" s="3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37"/>
      <c r="H429" s="3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37"/>
      <c r="H430" s="3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37"/>
      <c r="H431" s="3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37"/>
      <c r="H432" s="3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37"/>
      <c r="H433" s="3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37"/>
      <c r="H434" s="3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37"/>
      <c r="H435" s="3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37"/>
      <c r="H436" s="3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37"/>
      <c r="H437" s="3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37"/>
      <c r="H438" s="3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37"/>
      <c r="H439" s="3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37"/>
      <c r="H440" s="3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37"/>
      <c r="H441" s="3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37"/>
      <c r="H442" s="3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37"/>
      <c r="H443" s="3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37"/>
      <c r="H444" s="3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37"/>
      <c r="H445" s="3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37"/>
      <c r="H446" s="3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37"/>
      <c r="H447" s="3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37"/>
      <c r="H448" s="3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37"/>
      <c r="H449" s="3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37"/>
      <c r="H450" s="3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37"/>
      <c r="H451" s="3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37"/>
      <c r="H452" s="3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37"/>
      <c r="H453" s="3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37"/>
      <c r="H454" s="3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37"/>
      <c r="H455" s="3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37"/>
      <c r="H456" s="3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37"/>
      <c r="H457" s="3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37"/>
      <c r="H458" s="3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37"/>
      <c r="H459" s="3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37"/>
      <c r="H460" s="3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37"/>
      <c r="H461" s="3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37"/>
      <c r="H462" s="3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37"/>
      <c r="H463" s="3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37"/>
      <c r="H464" s="3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37"/>
      <c r="H465" s="3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37"/>
      <c r="H466" s="3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37"/>
      <c r="H467" s="3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37"/>
      <c r="H468" s="3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37"/>
      <c r="H469" s="3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37"/>
      <c r="H470" s="3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37"/>
      <c r="H471" s="3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37"/>
      <c r="H472" s="3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37"/>
      <c r="H473" s="3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37"/>
      <c r="H474" s="3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37"/>
      <c r="H475" s="3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37"/>
      <c r="H476" s="3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37"/>
      <c r="H477" s="3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37"/>
      <c r="H478" s="3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37"/>
      <c r="H479" s="3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37"/>
      <c r="H480" s="3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37"/>
      <c r="H481" s="3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37"/>
      <c r="H482" s="3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37"/>
      <c r="H483" s="3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37"/>
      <c r="H484" s="3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37"/>
      <c r="H485" s="3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37"/>
      <c r="H486" s="3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37"/>
      <c r="H487" s="3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37"/>
      <c r="H488" s="3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37"/>
      <c r="H489" s="3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37"/>
      <c r="H490" s="3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37"/>
      <c r="H491" s="3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37"/>
      <c r="H492" s="3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37"/>
      <c r="H493" s="3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37"/>
      <c r="H494" s="3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37"/>
      <c r="H495" s="3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37"/>
      <c r="H496" s="3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37"/>
      <c r="H497" s="3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37"/>
      <c r="H498" s="3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37"/>
      <c r="H499" s="3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37"/>
      <c r="H500" s="3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37"/>
      <c r="H501" s="3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37"/>
      <c r="H502" s="3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37"/>
      <c r="H503" s="3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37"/>
      <c r="H504" s="3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37"/>
      <c r="H505" s="3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37"/>
      <c r="H506" s="3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37"/>
      <c r="H507" s="3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37"/>
      <c r="H508" s="3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37"/>
      <c r="H509" s="3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37"/>
      <c r="H510" s="3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37"/>
      <c r="H511" s="3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37"/>
      <c r="H512" s="3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37"/>
      <c r="H513" s="3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37"/>
      <c r="H514" s="3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37"/>
      <c r="H515" s="3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37"/>
      <c r="H516" s="3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37"/>
      <c r="H517" s="3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37"/>
      <c r="H518" s="3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37"/>
      <c r="H519" s="3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37"/>
      <c r="H520" s="3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37"/>
      <c r="H521" s="3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37"/>
      <c r="H522" s="3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37"/>
      <c r="H523" s="3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37"/>
      <c r="H524" s="3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37"/>
      <c r="H525" s="3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37"/>
      <c r="H526" s="3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37"/>
      <c r="H527" s="3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37"/>
      <c r="H528" s="3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37"/>
      <c r="H529" s="3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37"/>
      <c r="H530" s="3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37"/>
      <c r="H531" s="3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37"/>
      <c r="H532" s="3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37"/>
      <c r="H533" s="3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37"/>
      <c r="H534" s="3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37"/>
      <c r="H535" s="3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37"/>
      <c r="H536" s="3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37"/>
      <c r="H537" s="3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37"/>
      <c r="H538" s="3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37"/>
      <c r="H539" s="3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37"/>
      <c r="H540" s="3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37"/>
      <c r="H541" s="3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37"/>
      <c r="H542" s="3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37"/>
      <c r="H543" s="3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37"/>
      <c r="H544" s="3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37"/>
      <c r="H545" s="3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37"/>
      <c r="H546" s="3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37"/>
      <c r="H547" s="3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37"/>
      <c r="H548" s="3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37"/>
      <c r="H549" s="3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37"/>
      <c r="H550" s="38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37"/>
      <c r="H551" s="3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37"/>
      <c r="H552" s="38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37"/>
      <c r="H553" s="3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37"/>
      <c r="H554" s="38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37"/>
      <c r="H555" s="3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37"/>
      <c r="H556" s="38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37"/>
      <c r="H557" s="3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37"/>
      <c r="H558" s="38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37"/>
      <c r="H559" s="3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37"/>
      <c r="H560" s="38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37"/>
      <c r="H561" s="3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37"/>
      <c r="H562" s="38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37"/>
      <c r="H563" s="3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37"/>
      <c r="H564" s="38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37"/>
      <c r="H565" s="3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37"/>
      <c r="H566" s="38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37"/>
      <c r="H567" s="3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37"/>
      <c r="H568" s="38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37"/>
      <c r="H569" s="3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37"/>
      <c r="H570" s="38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37"/>
      <c r="H571" s="3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37"/>
      <c r="H572" s="38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37"/>
      <c r="H573" s="3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37"/>
      <c r="H574" s="38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37"/>
      <c r="H575" s="3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37"/>
      <c r="H576" s="38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37"/>
      <c r="H577" s="3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37"/>
      <c r="H578" s="38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37"/>
      <c r="H579" s="3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37"/>
      <c r="H580" s="38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37"/>
      <c r="H581" s="3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37"/>
      <c r="H582" s="38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37"/>
      <c r="H583" s="3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37"/>
      <c r="H584" s="38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37"/>
      <c r="H585" s="3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37"/>
      <c r="H586" s="38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37"/>
      <c r="H587" s="3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37"/>
      <c r="H588" s="38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37"/>
      <c r="H589" s="3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37"/>
      <c r="H590" s="38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37"/>
      <c r="H591" s="3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37"/>
      <c r="H592" s="38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37"/>
      <c r="H593" s="3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37"/>
      <c r="H594" s="38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37"/>
      <c r="H595" s="3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37"/>
      <c r="H596" s="38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37"/>
      <c r="H597" s="3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37"/>
      <c r="H598" s="38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37"/>
      <c r="H599" s="3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37"/>
      <c r="H600" s="38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37"/>
      <c r="H601" s="3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37"/>
      <c r="H602" s="38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37"/>
      <c r="H603" s="3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37"/>
      <c r="H604" s="38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37"/>
      <c r="H605" s="3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37"/>
      <c r="H606" s="38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37"/>
      <c r="H607" s="3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37"/>
      <c r="H608" s="38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37"/>
      <c r="H609" s="3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37"/>
      <c r="H610" s="38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37"/>
      <c r="H611" s="3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37"/>
      <c r="H612" s="38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37"/>
      <c r="H613" s="3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37"/>
      <c r="H614" s="38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37"/>
      <c r="H615" s="3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37"/>
      <c r="H616" s="38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37"/>
      <c r="H617" s="3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37"/>
      <c r="H618" s="38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37"/>
      <c r="H619" s="3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37"/>
      <c r="H620" s="38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37"/>
      <c r="H621" s="3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37"/>
      <c r="H622" s="38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37"/>
      <c r="H623" s="3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37"/>
      <c r="H624" s="38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37"/>
      <c r="H625" s="3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37"/>
      <c r="H626" s="38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37"/>
      <c r="H627" s="3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37"/>
      <c r="H628" s="38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37"/>
      <c r="H629" s="3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37"/>
      <c r="H630" s="38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37"/>
      <c r="H631" s="3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37"/>
      <c r="H632" s="38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37"/>
      <c r="H633" s="3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37"/>
      <c r="H634" s="38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37"/>
      <c r="H635" s="3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37"/>
      <c r="H636" s="38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37"/>
      <c r="H637" s="3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37"/>
      <c r="H638" s="38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37"/>
      <c r="H639" s="3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37"/>
      <c r="H640" s="38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37"/>
      <c r="H641" s="3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37"/>
      <c r="H642" s="38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37"/>
      <c r="H643" s="3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37"/>
      <c r="H644" s="38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37"/>
      <c r="H645" s="3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37"/>
      <c r="H646" s="38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37"/>
      <c r="H647" s="3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37"/>
      <c r="H648" s="38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37"/>
      <c r="H649" s="3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37"/>
      <c r="H650" s="38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37"/>
      <c r="H651" s="3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37"/>
      <c r="H652" s="38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37"/>
      <c r="H653" s="3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37"/>
      <c r="H654" s="38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37"/>
      <c r="H655" s="38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37"/>
      <c r="H656" s="38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37"/>
      <c r="H657" s="38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37"/>
      <c r="H658" s="38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37"/>
      <c r="H659" s="38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37"/>
      <c r="H660" s="38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37"/>
      <c r="H661" s="38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37"/>
      <c r="H662" s="38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37"/>
      <c r="H663" s="38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37"/>
      <c r="H664" s="38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37"/>
      <c r="H665" s="38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37"/>
      <c r="H666" s="38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37"/>
      <c r="H667" s="38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37"/>
      <c r="H668" s="38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37"/>
      <c r="H669" s="38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37"/>
      <c r="H670" s="38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37"/>
      <c r="H671" s="38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37"/>
      <c r="H672" s="38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37"/>
      <c r="H673" s="38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37"/>
      <c r="H674" s="38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37"/>
      <c r="H675" s="38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37"/>
      <c r="H676" s="38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37"/>
      <c r="H677" s="38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37"/>
      <c r="H678" s="38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37"/>
      <c r="H679" s="38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37"/>
      <c r="H680" s="38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37"/>
      <c r="H681" s="38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37"/>
      <c r="H682" s="38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37"/>
      <c r="H683" s="38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37"/>
      <c r="H684" s="38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37"/>
      <c r="H685" s="38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37"/>
      <c r="H686" s="38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37"/>
      <c r="H687" s="38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37"/>
      <c r="H688" s="38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37"/>
      <c r="H689" s="38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37"/>
      <c r="H690" s="38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37"/>
      <c r="H691" s="38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37"/>
      <c r="H692" s="38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37"/>
      <c r="H693" s="38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37"/>
      <c r="H694" s="38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37"/>
      <c r="H695" s="38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37"/>
      <c r="H696" s="38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37"/>
      <c r="H697" s="38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37"/>
      <c r="H698" s="38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37"/>
      <c r="H699" s="38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37"/>
      <c r="H700" s="38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37"/>
      <c r="H701" s="38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37"/>
      <c r="H702" s="38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37"/>
      <c r="H703" s="38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37"/>
      <c r="H704" s="38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37"/>
      <c r="H705" s="38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37"/>
      <c r="H706" s="38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37"/>
      <c r="H707" s="38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37"/>
      <c r="H708" s="38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37"/>
      <c r="H709" s="38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37"/>
      <c r="H710" s="38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37"/>
      <c r="H711" s="38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37"/>
      <c r="H712" s="38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37"/>
      <c r="H713" s="38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37"/>
      <c r="H714" s="38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37"/>
      <c r="H715" s="38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37"/>
      <c r="H716" s="38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37"/>
      <c r="H717" s="38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37"/>
      <c r="H718" s="38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37"/>
      <c r="H719" s="38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37"/>
      <c r="H720" s="38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37"/>
      <c r="H721" s="38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37"/>
      <c r="H722" s="38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37"/>
      <c r="H723" s="38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37"/>
      <c r="H724" s="38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37"/>
      <c r="H725" s="38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37"/>
      <c r="H726" s="38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37"/>
      <c r="H727" s="38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37"/>
      <c r="H728" s="38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37"/>
      <c r="H729" s="38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37"/>
      <c r="H730" s="38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37"/>
      <c r="H731" s="38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37"/>
      <c r="H732" s="38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37"/>
      <c r="H733" s="38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37"/>
      <c r="H734" s="38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37"/>
      <c r="H735" s="38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37"/>
      <c r="H736" s="38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37"/>
      <c r="H737" s="38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37"/>
      <c r="H738" s="38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37"/>
      <c r="H739" s="38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37"/>
      <c r="H740" s="38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37"/>
      <c r="H741" s="38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37"/>
      <c r="H742" s="38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37"/>
      <c r="H743" s="38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37"/>
      <c r="H744" s="38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37"/>
      <c r="H745" s="38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37"/>
      <c r="H746" s="38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37"/>
      <c r="H747" s="38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37"/>
      <c r="H748" s="38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37"/>
      <c r="H749" s="38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37"/>
      <c r="H750" s="38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37"/>
      <c r="H751" s="38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37"/>
      <c r="H752" s="38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37"/>
      <c r="H753" s="38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37"/>
      <c r="H754" s="38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37"/>
      <c r="H755" s="38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37"/>
      <c r="H756" s="38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37"/>
      <c r="H757" s="38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37"/>
      <c r="H758" s="38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37"/>
      <c r="H759" s="38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37"/>
      <c r="H760" s="38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37"/>
      <c r="H761" s="38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37"/>
      <c r="H762" s="38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37"/>
      <c r="H763" s="38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37"/>
      <c r="H764" s="38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37"/>
      <c r="H765" s="38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37"/>
      <c r="H766" s="38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37"/>
      <c r="H767" s="38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37"/>
      <c r="H768" s="38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37"/>
      <c r="H769" s="38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37"/>
      <c r="H770" s="38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37"/>
      <c r="H771" s="38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37"/>
      <c r="H772" s="38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37"/>
      <c r="H773" s="38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37"/>
      <c r="H774" s="38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37"/>
      <c r="H775" s="38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37"/>
      <c r="H776" s="38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37"/>
      <c r="H777" s="38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37"/>
      <c r="H778" s="38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37"/>
      <c r="H779" s="38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37"/>
      <c r="H780" s="38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37"/>
      <c r="H781" s="38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37"/>
      <c r="H782" s="38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37"/>
      <c r="H783" s="38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37"/>
      <c r="H784" s="38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37"/>
      <c r="H785" s="38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37"/>
      <c r="H786" s="38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37"/>
      <c r="H787" s="3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37"/>
      <c r="H788" s="3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37"/>
      <c r="H789" s="3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37"/>
      <c r="H790" s="3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37"/>
      <c r="H791" s="3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37"/>
      <c r="H792" s="3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37"/>
      <c r="H793" s="3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37"/>
      <c r="H794" s="3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37"/>
      <c r="H795" s="3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37"/>
      <c r="H796" s="3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37"/>
      <c r="H797" s="3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37"/>
      <c r="H798" s="3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37"/>
      <c r="H799" s="3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37"/>
      <c r="H800" s="3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37"/>
      <c r="H801" s="3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37"/>
      <c r="H802" s="3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37"/>
      <c r="H803" s="3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37"/>
      <c r="H804" s="3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37"/>
      <c r="H805" s="3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37"/>
      <c r="H806" s="3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37"/>
      <c r="H807" s="3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37"/>
      <c r="H808" s="3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37"/>
      <c r="H809" s="3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37"/>
      <c r="H810" s="3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37"/>
      <c r="H811" s="3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37"/>
      <c r="H812" s="3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37"/>
      <c r="H813" s="3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37"/>
      <c r="H814" s="3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37"/>
      <c r="H815" s="3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37"/>
      <c r="H816" s="3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37"/>
      <c r="H817" s="3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37"/>
      <c r="H818" s="3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37"/>
      <c r="H819" s="3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37"/>
      <c r="H820" s="3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37"/>
      <c r="H821" s="3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37"/>
      <c r="H822" s="3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37"/>
      <c r="H823" s="3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37"/>
      <c r="H824" s="3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37"/>
      <c r="H825" s="3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37"/>
      <c r="H826" s="3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37"/>
      <c r="H827" s="3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37"/>
      <c r="H828" s="3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37"/>
      <c r="H829" s="3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37"/>
      <c r="H830" s="3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37"/>
      <c r="H831" s="3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37"/>
      <c r="H832" s="3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37"/>
      <c r="H833" s="3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37"/>
      <c r="H834" s="3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37"/>
      <c r="H835" s="3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37"/>
      <c r="H836" s="38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37"/>
      <c r="H837" s="38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37"/>
      <c r="H838" s="38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37"/>
      <c r="H839" s="3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37"/>
      <c r="H840" s="3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37"/>
      <c r="H841" s="3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37"/>
      <c r="H842" s="3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37"/>
      <c r="H843" s="3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37"/>
      <c r="H844" s="3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37"/>
      <c r="H845" s="3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37"/>
      <c r="H846" s="3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37"/>
      <c r="H847" s="3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37"/>
      <c r="H848" s="3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37"/>
      <c r="H849" s="3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37"/>
      <c r="H850" s="3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37"/>
      <c r="H851" s="3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37"/>
      <c r="H852" s="3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37"/>
      <c r="H853" s="3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37"/>
      <c r="H854" s="3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37"/>
      <c r="H855" s="3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37"/>
      <c r="H856" s="3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37"/>
      <c r="H857" s="3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37"/>
      <c r="H858" s="3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37"/>
      <c r="H859" s="3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37"/>
      <c r="H860" s="3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37"/>
      <c r="H861" s="3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37"/>
      <c r="H862" s="3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37"/>
      <c r="H863" s="3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37"/>
      <c r="H864" s="3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37"/>
      <c r="H865" s="3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37"/>
      <c r="H866" s="3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37"/>
      <c r="H867" s="3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37"/>
      <c r="H868" s="38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37"/>
      <c r="H869" s="38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37"/>
      <c r="H870" s="38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37"/>
      <c r="H871" s="38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37"/>
      <c r="H872" s="38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37"/>
      <c r="H873" s="3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37"/>
      <c r="H874" s="3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37"/>
      <c r="H875" s="3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37"/>
      <c r="H876" s="3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37"/>
      <c r="H877" s="38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37"/>
      <c r="H878" s="38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37"/>
      <c r="H879" s="38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37"/>
      <c r="H880" s="38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37"/>
      <c r="H881" s="38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37"/>
      <c r="H882" s="38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37"/>
      <c r="H883" s="38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37"/>
      <c r="H884" s="38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37"/>
      <c r="H885" s="38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37"/>
      <c r="H886" s="3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37"/>
      <c r="H887" s="3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37"/>
      <c r="H888" s="3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37"/>
      <c r="H889" s="3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37"/>
      <c r="H890" s="38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37"/>
      <c r="H891" s="38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37"/>
      <c r="H892" s="38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37"/>
      <c r="H893" s="38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37"/>
      <c r="H894" s="3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37"/>
      <c r="H895" s="3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37"/>
      <c r="H896" s="3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37"/>
      <c r="H897" s="3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37"/>
      <c r="H898" s="38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37"/>
      <c r="H899" s="38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37"/>
      <c r="H900" s="38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37"/>
      <c r="H901" s="38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37"/>
      <c r="H902" s="38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37"/>
      <c r="H903" s="3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37"/>
      <c r="H904" s="3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37"/>
      <c r="H905" s="3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37"/>
      <c r="H906" s="3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37"/>
      <c r="H907" s="38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37"/>
      <c r="H908" s="38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37"/>
      <c r="H909" s="38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37"/>
      <c r="H910" s="3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37"/>
      <c r="H911" s="3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37"/>
      <c r="H912" s="3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37"/>
      <c r="H913" s="3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37"/>
      <c r="H914" s="3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37"/>
      <c r="H915" s="3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37"/>
      <c r="H916" s="3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37"/>
      <c r="H917" s="38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37"/>
      <c r="H918" s="3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37"/>
      <c r="H919" s="38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37"/>
      <c r="H920" s="38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37"/>
      <c r="H921" s="38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37"/>
      <c r="H922" s="38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37"/>
      <c r="H923" s="38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37"/>
      <c r="H924" s="38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37"/>
      <c r="H925" s="38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37"/>
      <c r="H926" s="38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37"/>
      <c r="H927" s="3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37"/>
      <c r="H928" s="38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37"/>
      <c r="H929" s="38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37"/>
      <c r="H930" s="38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37"/>
      <c r="H931" s="38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37"/>
      <c r="H932" s="38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37"/>
      <c r="H933" s="38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37"/>
      <c r="H934" s="3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37"/>
      <c r="H935" s="38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37"/>
      <c r="H936" s="38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37"/>
      <c r="H937" s="3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37"/>
      <c r="H938" s="38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37"/>
      <c r="H939" s="38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37"/>
      <c r="H940" s="38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37"/>
      <c r="H941" s="38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37"/>
      <c r="H942" s="38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37"/>
      <c r="H943" s="38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37"/>
      <c r="H944" s="38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37"/>
      <c r="H945" s="38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37"/>
      <c r="H946" s="38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37"/>
      <c r="H947" s="38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37"/>
      <c r="H948" s="38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37"/>
      <c r="H949" s="38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37"/>
      <c r="H950" s="38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37"/>
      <c r="H951" s="38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37"/>
      <c r="H952" s="38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37"/>
      <c r="H953" s="38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37"/>
      <c r="H954" s="38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37"/>
      <c r="H955" s="38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37"/>
      <c r="H956" s="38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37"/>
      <c r="H957" s="38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37"/>
      <c r="H958" s="38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37"/>
      <c r="H959" s="38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37"/>
      <c r="H960" s="38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37"/>
      <c r="H961" s="38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37"/>
      <c r="H962" s="38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37"/>
      <c r="H963" s="38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37"/>
      <c r="H964" s="38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37"/>
      <c r="H965" s="38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37"/>
      <c r="H966" s="38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37"/>
      <c r="H967" s="38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37"/>
      <c r="H968" s="38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37"/>
      <c r="H969" s="38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37"/>
      <c r="H970" s="38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37"/>
      <c r="H971" s="38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37"/>
      <c r="H972" s="38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37"/>
      <c r="H973" s="38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37"/>
      <c r="H974" s="38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37"/>
      <c r="H975" s="38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37"/>
      <c r="H976" s="38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37"/>
      <c r="H977" s="38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37"/>
      <c r="H978" s="38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37"/>
      <c r="H979" s="38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37"/>
      <c r="H980" s="38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37"/>
      <c r="H981" s="38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37"/>
      <c r="H982" s="38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37"/>
      <c r="H983" s="38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37"/>
      <c r="H984" s="38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37"/>
      <c r="H985" s="38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37"/>
      <c r="H986" s="38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37"/>
      <c r="H987" s="38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37"/>
      <c r="H988" s="38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37"/>
      <c r="H989" s="38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37"/>
      <c r="H990" s="38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37"/>
      <c r="H991" s="38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37"/>
      <c r="H992" s="38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37"/>
      <c r="H993" s="38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37"/>
      <c r="H994" s="38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37"/>
      <c r="H995" s="38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37"/>
      <c r="H996" s="38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37"/>
      <c r="H997" s="38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37"/>
      <c r="H998" s="38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37"/>
      <c r="H999" s="38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37"/>
      <c r="H1000" s="38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B5:C5"/>
    <mergeCell ref="G4:H4"/>
    <mergeCell ref="G5:H5"/>
    <mergeCell ref="A4:A5"/>
    <mergeCell ref="A17:H17"/>
    <mergeCell ref="A1:H1"/>
    <mergeCell ref="D4:E4"/>
    <mergeCell ref="B15:F15"/>
    <mergeCell ref="G15:G16"/>
    <mergeCell ref="H7:H8"/>
    <mergeCell ref="H15:H16"/>
    <mergeCell ref="D5:E5"/>
    <mergeCell ref="B7:F7"/>
    <mergeCell ref="A9:H9"/>
    <mergeCell ref="G7:G8"/>
    <mergeCell ref="A7:A8"/>
    <mergeCell ref="A15:A16"/>
    <mergeCell ref="B4:C4"/>
  </mergeCells>
  <pageMargins left="0.7" right="0.7" top="0.75" bottom="0.75" header="0" footer="0"/>
  <pageSetup orientation="landscape" r:id="rId1"/>
  <headerFooter>
    <oddHeader>&amp;Rตำแหน่ง ผู้ช่วยศาสตราจารย์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7" sqref="E7"/>
    </sheetView>
  </sheetViews>
  <sheetFormatPr defaultColWidth="12.625" defaultRowHeight="15" customHeight="1"/>
  <cols>
    <col min="1" max="1" width="27.125" customWidth="1"/>
    <col min="2" max="3" width="9" customWidth="1"/>
    <col min="4" max="4" width="3.5" customWidth="1"/>
    <col min="5" max="5" width="31.25" customWidth="1"/>
    <col min="6" max="7" width="9" customWidth="1"/>
    <col min="8" max="8" width="3.5" customWidth="1"/>
    <col min="9" max="9" width="13.125" customWidth="1"/>
    <col min="10" max="10" width="8.5" customWidth="1"/>
    <col min="11" max="11" width="9" customWidth="1"/>
    <col min="12" max="26" width="8" customWidth="1"/>
  </cols>
  <sheetData>
    <row r="1" spans="1:26" ht="18.75" customHeight="1">
      <c r="A1" s="83" t="str">
        <f>"รอบการประเมิน  "&amp;Config!C9</f>
        <v>รอบการประเมิน  1 กันยายน 2562 - 29 กุมภาพันธ์ 2563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85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ผู้ช่วยศาสตราจารย์  ประเภทตำแหน่ง  -   ระดับ -  สังกัด  -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86" t="s">
        <v>147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3" t="s">
        <v>18</v>
      </c>
      <c r="B4" s="99" t="s">
        <v>21</v>
      </c>
      <c r="C4" s="99" t="s">
        <v>22</v>
      </c>
      <c r="D4" s="101"/>
      <c r="E4" s="16" t="s">
        <v>18</v>
      </c>
      <c r="F4" s="99" t="s">
        <v>21</v>
      </c>
      <c r="G4" s="99" t="s">
        <v>22</v>
      </c>
      <c r="H4" s="107"/>
      <c r="I4" s="106" t="s">
        <v>26</v>
      </c>
      <c r="J4" s="106" t="s">
        <v>21</v>
      </c>
      <c r="K4" s="106" t="s">
        <v>22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4" t="s">
        <v>29</v>
      </c>
      <c r="B5" s="100"/>
      <c r="C5" s="100"/>
      <c r="D5" s="102"/>
      <c r="E5" s="27" t="s">
        <v>32</v>
      </c>
      <c r="F5" s="100"/>
      <c r="G5" s="100"/>
      <c r="H5" s="102"/>
      <c r="I5" s="100"/>
      <c r="J5" s="100"/>
      <c r="K5" s="10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8.25" customHeight="1">
      <c r="A6" s="28" t="s">
        <v>37</v>
      </c>
      <c r="B6" s="27">
        <f>Behavior!G10</f>
        <v>4</v>
      </c>
      <c r="C6" s="29">
        <v>0</v>
      </c>
      <c r="D6" s="30">
        <f t="shared" ref="D6:D10" si="0">IF(C6=0,-99,C6-B6)</f>
        <v>-99</v>
      </c>
      <c r="E6" s="31" t="s">
        <v>40</v>
      </c>
      <c r="F6" s="27">
        <f>Behavior!G18</f>
        <v>4</v>
      </c>
      <c r="G6" s="29">
        <f>Behavior!H18</f>
        <v>0</v>
      </c>
      <c r="H6" s="30">
        <f t="shared" ref="H6:H12" si="1">IF(G6=0,-99,G6-F6)</f>
        <v>-99</v>
      </c>
      <c r="I6" s="116" t="s">
        <v>43</v>
      </c>
      <c r="J6" s="96"/>
      <c r="K6" s="9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8.25" customHeight="1">
      <c r="A7" s="28" t="s">
        <v>49</v>
      </c>
      <c r="B7" s="27">
        <f>Behavior!G11</f>
        <v>4</v>
      </c>
      <c r="C7" s="29">
        <f>Behavior!H11</f>
        <v>0</v>
      </c>
      <c r="D7" s="30">
        <f t="shared" si="0"/>
        <v>-99</v>
      </c>
      <c r="E7" s="31" t="s">
        <v>57</v>
      </c>
      <c r="F7" s="27">
        <f>Behavior!G19</f>
        <v>4</v>
      </c>
      <c r="G7" s="29">
        <f>Behavior!H19</f>
        <v>0</v>
      </c>
      <c r="H7" s="30">
        <f t="shared" si="1"/>
        <v>-99</v>
      </c>
      <c r="I7" s="33"/>
      <c r="J7" s="33"/>
      <c r="K7" s="3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8" t="s">
        <v>75</v>
      </c>
      <c r="B8" s="27">
        <f>Behavior!G12</f>
        <v>3</v>
      </c>
      <c r="C8" s="29">
        <f>Behavior!H12</f>
        <v>0</v>
      </c>
      <c r="D8" s="30">
        <f t="shared" si="0"/>
        <v>-99</v>
      </c>
      <c r="E8" s="31" t="s">
        <v>77</v>
      </c>
      <c r="F8" s="27">
        <f>Behavior!G20</f>
        <v>3</v>
      </c>
      <c r="G8" s="29">
        <f>Behavior!H20</f>
        <v>0</v>
      </c>
      <c r="H8" s="30">
        <f t="shared" si="1"/>
        <v>-99</v>
      </c>
      <c r="I8" s="33"/>
      <c r="J8" s="33"/>
      <c r="K8" s="3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8.25" customHeight="1">
      <c r="A9" s="28" t="s">
        <v>78</v>
      </c>
      <c r="B9" s="27">
        <f>Behavior!G13</f>
        <v>4</v>
      </c>
      <c r="C9" s="29">
        <f>Behavior!H13</f>
        <v>0</v>
      </c>
      <c r="D9" s="30">
        <f t="shared" si="0"/>
        <v>-99</v>
      </c>
      <c r="E9" s="31" t="s">
        <v>79</v>
      </c>
      <c r="F9" s="27">
        <f>Behavior!G21</f>
        <v>4</v>
      </c>
      <c r="G9" s="29">
        <f>Behavior!H21</f>
        <v>0</v>
      </c>
      <c r="H9" s="30">
        <f t="shared" si="1"/>
        <v>-99</v>
      </c>
      <c r="I9" s="33"/>
      <c r="J9" s="33"/>
      <c r="K9" s="3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28" t="s">
        <v>81</v>
      </c>
      <c r="B10" s="27">
        <f>Behavior!G14</f>
        <v>3</v>
      </c>
      <c r="C10" s="29">
        <f>Behavior!H14</f>
        <v>0</v>
      </c>
      <c r="D10" s="30">
        <f t="shared" si="0"/>
        <v>-99</v>
      </c>
      <c r="E10" s="31" t="s">
        <v>82</v>
      </c>
      <c r="F10" s="27">
        <f>Behavior!G22</f>
        <v>4</v>
      </c>
      <c r="G10" s="29">
        <f>Behavior!H22</f>
        <v>0</v>
      </c>
      <c r="H10" s="30">
        <f t="shared" si="1"/>
        <v>-99</v>
      </c>
      <c r="I10" s="33"/>
      <c r="J10" s="33"/>
      <c r="K10" s="3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>
      <c r="A11" s="34"/>
      <c r="B11" s="35"/>
      <c r="C11" s="35"/>
      <c r="D11" s="36"/>
      <c r="E11" s="31" t="s">
        <v>95</v>
      </c>
      <c r="F11" s="27">
        <f>Behavior!G23</f>
        <v>3</v>
      </c>
      <c r="G11" s="29">
        <f>Behavior!H23</f>
        <v>0</v>
      </c>
      <c r="H11" s="30">
        <f t="shared" si="1"/>
        <v>-99</v>
      </c>
      <c r="I11" s="35"/>
      <c r="J11" s="35"/>
      <c r="K11" s="3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34"/>
      <c r="B12" s="35"/>
      <c r="C12" s="35"/>
      <c r="D12" s="36"/>
      <c r="E12" s="31" t="s">
        <v>108</v>
      </c>
      <c r="F12" s="27">
        <f>Behavior!G24</f>
        <v>3</v>
      </c>
      <c r="G12" s="29">
        <f>Behavior!H24</f>
        <v>0</v>
      </c>
      <c r="H12" s="30">
        <f t="shared" si="1"/>
        <v>-99</v>
      </c>
      <c r="I12" s="35"/>
      <c r="J12" s="35"/>
      <c r="K12" s="3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87" t="s">
        <v>127</v>
      </c>
      <c r="B13" s="88"/>
      <c r="C13" s="88"/>
      <c r="D13" s="88"/>
      <c r="E13" s="88"/>
      <c r="F13" s="88"/>
      <c r="G13" s="88"/>
      <c r="H13" s="89"/>
      <c r="I13" s="98" t="s">
        <v>128</v>
      </c>
      <c r="J13" s="96"/>
      <c r="K13" s="9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90"/>
      <c r="B14" s="84"/>
      <c r="C14" s="84"/>
      <c r="D14" s="84"/>
      <c r="E14" s="84"/>
      <c r="F14" s="84"/>
      <c r="G14" s="84"/>
      <c r="H14" s="91"/>
      <c r="I14" s="39" t="s">
        <v>129</v>
      </c>
      <c r="J14" s="99" t="s">
        <v>130</v>
      </c>
      <c r="K14" s="99" t="s">
        <v>131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>
      <c r="A15" s="92"/>
      <c r="B15" s="93"/>
      <c r="C15" s="93"/>
      <c r="D15" s="93"/>
      <c r="E15" s="93"/>
      <c r="F15" s="93"/>
      <c r="G15" s="93"/>
      <c r="H15" s="94"/>
      <c r="I15" s="27" t="s">
        <v>18</v>
      </c>
      <c r="J15" s="100"/>
      <c r="K15" s="10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>
      <c r="A16" s="95" t="s">
        <v>132</v>
      </c>
      <c r="B16" s="96"/>
      <c r="C16" s="96"/>
      <c r="D16" s="96"/>
      <c r="E16" s="96"/>
      <c r="F16" s="96"/>
      <c r="G16" s="96"/>
      <c r="H16" s="97"/>
      <c r="I16" s="29">
        <f>COUNTIF($D$6:$D$10,"&gt;=0")+COUNTIF($H$6:$H$12,"&gt;=0")</f>
        <v>0</v>
      </c>
      <c r="J16" s="27">
        <v>3</v>
      </c>
      <c r="K16" s="29">
        <f t="shared" ref="K16:K20" si="2">I16*J16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95" t="s">
        <v>133</v>
      </c>
      <c r="B17" s="96"/>
      <c r="C17" s="96"/>
      <c r="D17" s="96"/>
      <c r="E17" s="96"/>
      <c r="F17" s="96"/>
      <c r="G17" s="96"/>
      <c r="H17" s="97"/>
      <c r="I17" s="29">
        <f>COUNTIF($D$6:$D$10,"=-1")+COUNTIF($H$6:$H$12,"=-1")</f>
        <v>0</v>
      </c>
      <c r="J17" s="27">
        <v>2</v>
      </c>
      <c r="K17" s="29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95" t="s">
        <v>134</v>
      </c>
      <c r="B18" s="96"/>
      <c r="C18" s="96"/>
      <c r="D18" s="96"/>
      <c r="E18" s="96"/>
      <c r="F18" s="96"/>
      <c r="G18" s="96"/>
      <c r="H18" s="97"/>
      <c r="I18" s="29">
        <f>COUNTIF($D$6:$D$10,"=-2")+COUNTIF($H$6:$H$12,"=-2")</f>
        <v>0</v>
      </c>
      <c r="J18" s="27">
        <v>1</v>
      </c>
      <c r="K18" s="29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19" t="s">
        <v>135</v>
      </c>
      <c r="B19" s="93"/>
      <c r="C19" s="93"/>
      <c r="D19" s="93"/>
      <c r="E19" s="93"/>
      <c r="F19" s="93"/>
      <c r="G19" s="93"/>
      <c r="H19" s="94"/>
      <c r="I19" s="29">
        <f>COUNTIF($D$6:$D$10,"=-3")+COUNTIF($H$6:$H$12,"=-3")</f>
        <v>0</v>
      </c>
      <c r="J19" s="27">
        <v>0</v>
      </c>
      <c r="K19" s="29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117" t="s">
        <v>136</v>
      </c>
      <c r="B20" s="96"/>
      <c r="C20" s="96"/>
      <c r="D20" s="96"/>
      <c r="E20" s="96"/>
      <c r="F20" s="96"/>
      <c r="G20" s="96"/>
      <c r="H20" s="97"/>
      <c r="I20" s="29">
        <f>COUNTIF($D$6:$D$10,"=-99")+COUNTIF($H$6:$H$12,"=-99")</f>
        <v>12</v>
      </c>
      <c r="J20" s="27">
        <v>0</v>
      </c>
      <c r="K20" s="29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118" t="s">
        <v>137</v>
      </c>
      <c r="B21" s="96"/>
      <c r="C21" s="96"/>
      <c r="D21" s="96"/>
      <c r="E21" s="96"/>
      <c r="F21" s="96"/>
      <c r="G21" s="96"/>
      <c r="H21" s="96"/>
      <c r="I21" s="96"/>
      <c r="J21" s="97"/>
      <c r="K21" s="40">
        <f>SUM(K16:K20)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>
      <c r="A22" s="103" t="s">
        <v>138</v>
      </c>
      <c r="B22" s="88"/>
      <c r="C22" s="41"/>
      <c r="D22" s="11" t="s">
        <v>139</v>
      </c>
      <c r="E22" s="104" t="s">
        <v>140</v>
      </c>
      <c r="F22" s="84"/>
      <c r="G22" s="84"/>
      <c r="H22" s="41"/>
      <c r="I22" s="41"/>
      <c r="J22" s="41"/>
      <c r="K22" s="4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41"/>
      <c r="B23" s="41"/>
      <c r="C23" s="41"/>
      <c r="D23" s="42"/>
      <c r="E23" s="104" t="s">
        <v>141</v>
      </c>
      <c r="F23" s="84"/>
      <c r="G23" s="84"/>
      <c r="H23" s="41"/>
      <c r="I23" s="108" t="s">
        <v>142</v>
      </c>
      <c r="J23" s="109"/>
      <c r="K23" s="1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41"/>
      <c r="B24" s="41"/>
      <c r="C24" s="41"/>
      <c r="D24" s="11" t="s">
        <v>143</v>
      </c>
      <c r="E24" s="43" t="str">
        <f>"( "&amp;TEXT(K21,"t0")&amp;" x ๕)"</f>
        <v>( ๐ x ๕)</v>
      </c>
      <c r="F24" s="105" t="s">
        <v>143</v>
      </c>
      <c r="G24" s="105">
        <f>ROUND((K21*5)/(Behavior!F5*3),2)</f>
        <v>0</v>
      </c>
      <c r="H24" s="105" t="s">
        <v>143</v>
      </c>
      <c r="I24" s="111"/>
      <c r="J24" s="64"/>
      <c r="K24" s="1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>
      <c r="A25" s="41"/>
      <c r="B25" s="41"/>
      <c r="C25" s="41"/>
      <c r="D25" s="11"/>
      <c r="E25" s="43" t="str">
        <f>"( "&amp;TEXT(Behavior!F5,"t0")&amp;" x ๓)"</f>
        <v>( ๑๒ x ๓)</v>
      </c>
      <c r="F25" s="84"/>
      <c r="G25" s="84"/>
      <c r="H25" s="84"/>
      <c r="I25" s="113" t="str">
        <f>TEXT(G24*6,"t0.00")&amp;" %"</f>
        <v>๐.๐๐ %</v>
      </c>
      <c r="J25" s="114"/>
      <c r="K25" s="11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41"/>
      <c r="B26" s="44" t="s">
        <v>144</v>
      </c>
      <c r="C26" s="41"/>
      <c r="D26" s="41"/>
      <c r="E26" s="41"/>
      <c r="F26" s="41"/>
      <c r="G26" s="41"/>
      <c r="H26" s="41"/>
      <c r="I26" s="41"/>
      <c r="J26" s="41"/>
      <c r="K26" s="4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41"/>
      <c r="B27" s="41"/>
      <c r="C27" s="44" t="s">
        <v>145</v>
      </c>
      <c r="D27" s="41"/>
      <c r="E27" s="41"/>
      <c r="F27" s="41"/>
      <c r="G27" s="41"/>
      <c r="H27" s="41"/>
      <c r="I27" s="41"/>
      <c r="J27" s="41"/>
      <c r="K27" s="4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1">
    <mergeCell ref="H24:H25"/>
    <mergeCell ref="I4:I5"/>
    <mergeCell ref="H4:H5"/>
    <mergeCell ref="I23:K24"/>
    <mergeCell ref="I25:K25"/>
    <mergeCell ref="K4:K5"/>
    <mergeCell ref="J4:J5"/>
    <mergeCell ref="I6:K6"/>
    <mergeCell ref="A17:H17"/>
    <mergeCell ref="K14:K15"/>
    <mergeCell ref="A20:H20"/>
    <mergeCell ref="A21:J21"/>
    <mergeCell ref="A19:H19"/>
    <mergeCell ref="A18:H18"/>
    <mergeCell ref="J14:J15"/>
    <mergeCell ref="A22:B22"/>
    <mergeCell ref="E22:G22"/>
    <mergeCell ref="F24:F25"/>
    <mergeCell ref="G24:G25"/>
    <mergeCell ref="E23:G23"/>
    <mergeCell ref="A1:K1"/>
    <mergeCell ref="A2:K2"/>
    <mergeCell ref="A3:K3"/>
    <mergeCell ref="A13:H15"/>
    <mergeCell ref="A16:H16"/>
    <mergeCell ref="I13:K13"/>
    <mergeCell ref="B4:B5"/>
    <mergeCell ref="C4:C5"/>
    <mergeCell ref="D4:D5"/>
    <mergeCell ref="F4:F5"/>
    <mergeCell ref="G4:G5"/>
  </mergeCells>
  <pageMargins left="0.7" right="0.7" top="0.75" bottom="0.75" header="0" footer="0"/>
  <pageSetup orientation="landscape"/>
  <headerFooter>
    <oddHeader>&amp;Rตำแหน่ง ผู้ช่วยศาสตราจารย์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2020-01-30T02:02:19Z</dcterms:created>
  <dcterms:modified xsi:type="dcterms:W3CDTF">2020-01-30T02:02:19Z</dcterms:modified>
</cp:coreProperties>
</file>